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24226"/>
  <mc:AlternateContent xmlns:mc="http://schemas.openxmlformats.org/markup-compatibility/2006">
    <mc:Choice Requires="x15">
      <x15ac:absPath xmlns:x15ac="http://schemas.microsoft.com/office/spreadsheetml/2010/11/ac" url="\\DiskStation2\Lab Tracking\Customers\Forms and Documents\Sample Submission Forms\"/>
    </mc:Choice>
  </mc:AlternateContent>
  <xr:revisionPtr revIDLastSave="0" documentId="13_ncr:1_{3F5D8A86-F37B-4E4F-86DE-8B8BAA2C1B14}" xr6:coauthVersionLast="47" xr6:coauthVersionMax="47" xr10:uidLastSave="{00000000-0000-0000-0000-000000000000}"/>
  <bookViews>
    <workbookView xWindow="33315" yWindow="-2745" windowWidth="21600" windowHeight="11235" xr2:uid="{00000000-000D-0000-FFFF-FFFF00000000}"/>
  </bookViews>
  <sheets>
    <sheet name="Instructions" sheetId="4" r:id="rId1"/>
    <sheet name="Prepared Library Pool" sheetId="9" r:id="rId2"/>
    <sheet name="Dropdowns" sheetId="10" state="hidden" r:id="rId3"/>
    <sheet name="Run Types" sheetId="8" state="hidden" r:id="rId4"/>
  </sheets>
  <definedNames>
    <definedName name="_xlnm._FilterDatabase" localSheetId="1" hidden="1">'Prepared Library Pool'!$A$7:$F$40</definedName>
    <definedName name="HiSeq">'Run Types'!#REF!</definedName>
    <definedName name="IndexType_10X">Dropdowns!$D$2:$D$9</definedName>
    <definedName name="IndexType_Parse">Dropdowns!$E$2:$E$4</definedName>
    <definedName name="LibraryPrepKit_FFPE">Dropdowns!$C$2:$C$7</definedName>
    <definedName name="LibraryPrepKit_FreshFrozen">Dropdowns!$B$2:$B$7</definedName>
    <definedName name="MiSeq">'Run Types'!$A$2:$A$4</definedName>
    <definedName name="NextSeq">'Run Types'!$B$2:$B$3</definedName>
    <definedName name="NovaSeq6000">'Run Types'!$D$2:$D$9</definedName>
    <definedName name="NovaSeqX">'Run Types'!$E$2:$E$2</definedName>
    <definedName name="_xlnm.Print_Area" localSheetId="0">Instructions!$A$1:$D$73</definedName>
    <definedName name="_xlnm.Print_Area" localSheetId="1">'Prepared Library Pool'!$A$7:$F$57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9" l="1"/>
  <c r="B29" i="9" s="1"/>
  <c r="B36" i="9"/>
  <c r="B9" i="8"/>
  <c r="B8" i="8"/>
  <c r="B7" i="8"/>
  <c r="B6" i="8"/>
  <c r="B5" i="8"/>
  <c r="B4" i="8"/>
  <c r="D11" i="9"/>
  <c r="D12" i="9"/>
  <c r="D10" i="9"/>
  <c r="B25" i="9"/>
  <c r="C25" i="9" l="1"/>
  <c r="B61" i="9" l="1"/>
  <c r="C61" i="9"/>
  <c r="B62" i="9"/>
  <c r="C62" i="9"/>
  <c r="J10" i="10" a="1"/>
  <c r="J10" i="10" s="1"/>
  <c r="A13" i="9"/>
  <c r="B34" i="10" l="1"/>
  <c r="E34" i="10"/>
  <c r="D34" i="10"/>
  <c r="C34" i="10"/>
  <c r="A34" i="10"/>
  <c r="C40" i="9"/>
  <c r="C34" i="9"/>
  <c r="G17" i="10"/>
  <c r="F11" i="8"/>
  <c r="C23" i="9"/>
  <c r="G18" i="10" a="1"/>
  <c r="G18" i="10" l="1"/>
  <c r="E32" i="10"/>
  <c r="D32" i="10"/>
  <c r="E31" i="10"/>
  <c r="D31" i="10"/>
  <c r="E30" i="10"/>
  <c r="D30" i="10"/>
  <c r="C33" i="9" l="1"/>
  <c r="B8" i="9" l="1"/>
  <c r="C30" i="9"/>
  <c r="C24" i="9"/>
  <c r="A43"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<sst xmlns="http://schemas.openxmlformats.org/spreadsheetml/2006/main" count="329" uniqueCount="202">
  <si>
    <t>Sample Submission Form Instructions for Pooled Libraries</t>
  </si>
  <si>
    <t>1) Fill out the form below with your sample information.</t>
  </si>
  <si>
    <t>2) An electronic copy of this form must be sent to samples@seqmatic.com along with relevant QC data and shipping information.</t>
  </si>
  <si>
    <t>3) A hard copy of this form must be included with your sample shipments.</t>
  </si>
  <si>
    <t>Failure to submit both electronic and paper versions of this form will cause delays in sample processing.</t>
  </si>
  <si>
    <t>Packaging Tips</t>
  </si>
  <si>
    <r>
      <t xml:space="preserve">Samples should be submitted in 1.5mL tubes. Do </t>
    </r>
    <r>
      <rPr>
        <b/>
        <sz val="11"/>
        <rFont val="Calibri"/>
        <family val="2"/>
        <scheme val="minor"/>
      </rPr>
      <t>NOT</t>
    </r>
    <r>
      <rPr>
        <sz val="11"/>
        <rFont val="Calibri"/>
        <family val="2"/>
        <scheme val="minor"/>
      </rPr>
      <t xml:space="preserve"> submit samples in PCR tube strips or 96 well plate.</t>
    </r>
  </si>
  <si>
    <t>Tubes should be wrapped in parafilm to prevent caps from opening during transit.</t>
  </si>
  <si>
    <t>Protect samples by storing tubes in an appropriate tube box or storage rack. Do not place tubes loosely inside the shipping container.</t>
  </si>
  <si>
    <r>
      <t xml:space="preserve">Shipment on ice packs (blue ice) or dry ice is recommended.  Do </t>
    </r>
    <r>
      <rPr>
        <b/>
        <sz val="11"/>
        <rFont val="Calibri"/>
        <family val="2"/>
        <scheme val="minor"/>
      </rPr>
      <t>NOT</t>
    </r>
    <r>
      <rPr>
        <sz val="11"/>
        <rFont val="Calibri"/>
        <family val="2"/>
        <scheme val="minor"/>
      </rPr>
      <t xml:space="preserve"> use water ice.</t>
    </r>
  </si>
  <si>
    <t>Shipping Address</t>
  </si>
  <si>
    <t>Ship using Priority Overnight (10:30AM). First Overnight (8AM) is not recommended</t>
  </si>
  <si>
    <t>Domestic shipments please send Monday - Thursday.</t>
  </si>
  <si>
    <t>International shipments please send on Monday.</t>
  </si>
  <si>
    <t>Sample Recommendations</t>
  </si>
  <si>
    <t>Please submit aliquots for each of your samples. We advise against sending your entire volume of samples.</t>
  </si>
  <si>
    <t>Prepared Sequencing Library (MiSeq &amp; NextSeq):</t>
  </si>
  <si>
    <t>Results are not guaranteed if samples are less than recommended requirements. Additional fees may apply</t>
  </si>
  <si>
    <t>Libraries should be pooled prior to submission. Library pooling services are available for an additional fee.</t>
  </si>
  <si>
    <t>Provide at least 20uL of 100uM custom sequencing primers, if required.</t>
  </si>
  <si>
    <t>SP/S1</t>
  </si>
  <si>
    <t>S2</t>
  </si>
  <si>
    <t>S4</t>
  </si>
  <si>
    <t>Recommended Volume:</t>
  </si>
  <si>
    <t>200+ uL</t>
  </si>
  <si>
    <t>250+ uL</t>
  </si>
  <si>
    <t>350+ uL</t>
  </si>
  <si>
    <t>Recommended Concentration:</t>
  </si>
  <si>
    <t>10+ nM</t>
  </si>
  <si>
    <t>Minimum volume:</t>
  </si>
  <si>
    <t>150uL</t>
  </si>
  <si>
    <t>200uL</t>
  </si>
  <si>
    <t>300uL</t>
  </si>
  <si>
    <t>Minimum Concentration:</t>
  </si>
  <si>
    <t>1nM</t>
  </si>
  <si>
    <t>SP/S1 (2 lanes)</t>
  </si>
  <si>
    <t>S2 (2 lanes)</t>
  </si>
  <si>
    <t>S4 (4 lanes)</t>
  </si>
  <si>
    <t>50+ uL</t>
  </si>
  <si>
    <t>60+ uL</t>
  </si>
  <si>
    <t>20uL / lane</t>
  </si>
  <si>
    <t>30uL / lane</t>
  </si>
  <si>
    <t>40uL / lane</t>
  </si>
  <si>
    <t>Sample Storage Policy</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</si>
  <si>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</si>
  <si>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If you have any questions:</t>
  </si>
  <si>
    <t>Email: samples@seqmatic.com</t>
  </si>
  <si>
    <t>Tel: 510-870-0965</t>
  </si>
  <si>
    <t>Instructions</t>
  </si>
  <si>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</si>
  <si>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</si>
  <si>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</si>
  <si>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</si>
  <si>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samples@seqmatic.com</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</si>
  <si>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</si>
  <si>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</si>
  <si>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</si>
  <si>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</si>
  <si>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 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</si>
  <si>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</si>
  <si>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</si>
  <si>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Service Level (Turnaround)</t>
    </r>
    <r>
      <rPr>
        <b/>
        <sz val="12"/>
        <color rgb="FFFF0000"/>
        <rFont val="Calibri"/>
        <family val="2"/>
        <scheme val="minor"/>
      </rPr>
      <t>*</t>
    </r>
  </si>
  <si>
    <r>
      <t>Email</t>
    </r>
    <r>
      <rPr>
        <b/>
        <sz val="12"/>
        <color rgb="FFFF0000"/>
        <rFont val="Calibri"/>
        <family val="2"/>
        <scheme val="minor"/>
      </rPr>
      <t>*</t>
    </r>
  </si>
  <si>
    <t>Run Configuration</t>
  </si>
  <si>
    <r>
      <t>Run Name (Customer Project ID)</t>
    </r>
    <r>
      <rPr>
        <sz val="12"/>
        <color rgb="FFFF0000"/>
        <rFont val="Calibri"/>
        <family val="2"/>
        <scheme val="minor"/>
      </rPr>
      <t>*</t>
    </r>
  </si>
  <si>
    <r>
      <t>Instrumentation</t>
    </r>
    <r>
      <rPr>
        <sz val="12"/>
        <color rgb="FFFF0000"/>
        <rFont val="Calibri"/>
        <family val="2"/>
        <scheme val="minor"/>
      </rPr>
      <t>*</t>
    </r>
  </si>
  <si>
    <r>
      <t>Run Type (Flow Cell)</t>
    </r>
    <r>
      <rPr>
        <sz val="12"/>
        <color rgb="FFFF0000"/>
        <rFont val="Calibri"/>
        <family val="2"/>
        <scheme val="minor"/>
      </rPr>
      <t>*</t>
    </r>
  </si>
  <si>
    <r>
      <t>PhiX Ratio (%)</t>
    </r>
    <r>
      <rPr>
        <sz val="12"/>
        <color rgb="FFFF0000"/>
        <rFont val="Calibri"/>
        <family val="2"/>
        <scheme val="minor"/>
      </rPr>
      <t>*</t>
    </r>
  </si>
  <si>
    <t>Library Information</t>
  </si>
  <si>
    <r>
      <t>Tube Name</t>
    </r>
    <r>
      <rPr>
        <b/>
        <sz val="11"/>
        <color rgb="FFFF0000"/>
        <rFont val="Calibri"/>
        <family val="2"/>
        <scheme val="minor"/>
      </rPr>
      <t>*</t>
    </r>
  </si>
  <si>
    <r>
      <t>Concentration (nM)</t>
    </r>
    <r>
      <rPr>
        <b/>
        <sz val="11"/>
        <color rgb="FFFF0000"/>
        <rFont val="Calibri"/>
        <family val="2"/>
        <scheme val="minor"/>
      </rPr>
      <t>*</t>
    </r>
  </si>
  <si>
    <r>
      <t>Volume</t>
    </r>
    <r>
      <rPr>
        <b/>
        <sz val="11"/>
        <color rgb="FFFF0000"/>
        <rFont val="Calibri"/>
        <family val="2"/>
        <scheme val="minor"/>
      </rPr>
      <t>*</t>
    </r>
  </si>
  <si>
    <t>Additional Comments</t>
  </si>
  <si>
    <t>Sample Sheet Details</t>
  </si>
  <si>
    <t>Sample ID*</t>
  </si>
  <si>
    <t>Lane</t>
  </si>
  <si>
    <t>Library Specifications (Standard)</t>
  </si>
  <si>
    <t>Single Cell Library Source</t>
  </si>
  <si>
    <r>
      <t>Library Prep Kit Used</t>
    </r>
    <r>
      <rPr>
        <sz val="12"/>
        <color rgb="FFFF0000"/>
        <rFont val="Calibri"/>
        <family val="2"/>
        <scheme val="minor"/>
      </rPr>
      <t>*</t>
    </r>
  </si>
  <si>
    <t>5' V2</t>
  </si>
  <si>
    <r>
      <t>Quantification Method</t>
    </r>
    <r>
      <rPr>
        <sz val="12"/>
        <color rgb="FFFF0000"/>
        <rFont val="Calibri"/>
        <family val="2"/>
        <scheme val="minor"/>
      </rPr>
      <t>*</t>
    </r>
  </si>
  <si>
    <t>Choose from dropdown</t>
  </si>
  <si>
    <r>
      <t>Index Plate Used</t>
    </r>
    <r>
      <rPr>
        <sz val="12"/>
        <color rgb="FFFF0000"/>
        <rFont val="Calibri"/>
        <family val="2"/>
        <scheme val="minor"/>
      </rPr>
      <t>*</t>
    </r>
  </si>
  <si>
    <t>Please contact us if you are unsure about the library specifications</t>
  </si>
  <si>
    <t>Library Specifications (Advanced)</t>
  </si>
  <si>
    <t>Expected Library Size (bp)</t>
  </si>
  <si>
    <t>Nucleotide Diversity</t>
  </si>
  <si>
    <t>Run names should be unique for all submissions</t>
  </si>
  <si>
    <r>
      <rPr>
        <sz val="12"/>
        <color rgb="FF000000"/>
        <rFont val="Calibri"/>
        <family val="2"/>
      </rPr>
      <t>Read 1 Length (bp)</t>
    </r>
    <r>
      <rPr>
        <sz val="12"/>
        <color rgb="FFFF0000"/>
        <rFont val="Calibri"/>
        <family val="2"/>
      </rPr>
      <t>*</t>
    </r>
  </si>
  <si>
    <t>Preset values based off library prep kit; change at your own risk</t>
  </si>
  <si>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</si>
  <si>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</si>
  <si>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</si>
  <si>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t>Libraries will be loaded per flow cell or per lane depending on configuration. Please contact us if pooling is required</t>
  </si>
  <si>
    <t>Please add as many rows as necessary. All index sequences should be given using one of the below prefixes</t>
  </si>
  <si>
    <t>Index Plate prefix reference</t>
  </si>
  <si>
    <t xml:space="preserve">Index </t>
  </si>
  <si>
    <t>Sample Source</t>
  </si>
  <si>
    <t>IndexType_10X</t>
  </si>
  <si>
    <t>IndexType_Parse</t>
  </si>
  <si>
    <t>10X Plate</t>
  </si>
  <si>
    <t>Prefix</t>
  </si>
  <si>
    <t>3' V3.1</t>
  </si>
  <si>
    <t>Dual Index TT</t>
  </si>
  <si>
    <t>Single Index</t>
  </si>
  <si>
    <t>SI-TT-</t>
  </si>
  <si>
    <t>WT</t>
  </si>
  <si>
    <t>Dual Index TN</t>
  </si>
  <si>
    <t>UDI WT</t>
  </si>
  <si>
    <t>SI-TN-</t>
  </si>
  <si>
    <t>Other</t>
  </si>
  <si>
    <t>5' V1.1</t>
  </si>
  <si>
    <t>Dual Index NT</t>
  </si>
  <si>
    <t>UDI EC and WT</t>
  </si>
  <si>
    <t>SI-NT-</t>
  </si>
  <si>
    <t>Single Cell ATAC</t>
  </si>
  <si>
    <t>Dual Index NN</t>
  </si>
  <si>
    <t>SI-NN-</t>
  </si>
  <si>
    <t>Multiome ATAC + GEX</t>
  </si>
  <si>
    <t>TCR</t>
  </si>
  <si>
    <t>Dual Index TS</t>
  </si>
  <si>
    <t>SI-TS-</t>
  </si>
  <si>
    <t>Single Index T</t>
  </si>
  <si>
    <t>SI-GA-</t>
  </si>
  <si>
    <t>Single Index N</t>
  </si>
  <si>
    <t>SI-NA-</t>
  </si>
  <si>
    <t>Multiple</t>
  </si>
  <si>
    <t>MiSeq</t>
  </si>
  <si>
    <t>NextSeq</t>
  </si>
  <si>
    <t>NovaSeq 6000</t>
  </si>
  <si>
    <t>Micro</t>
  </si>
  <si>
    <t>Mid Output</t>
  </si>
  <si>
    <t>SP</t>
  </si>
  <si>
    <t>Nano</t>
  </si>
  <si>
    <t>High Output</t>
  </si>
  <si>
    <t>S1</t>
  </si>
  <si>
    <t xml:space="preserve"> </t>
  </si>
  <si>
    <t>Standard</t>
  </si>
  <si>
    <t>SP-Xp</t>
  </si>
  <si>
    <t>S1-Xp</t>
  </si>
  <si>
    <t>S2-Xp</t>
  </si>
  <si>
    <t>S4-Xp</t>
  </si>
  <si>
    <t>1 to 16</t>
  </si>
  <si>
    <t>UDI_PLATE_WT_1_[well#]</t>
  </si>
  <si>
    <t>Dual Index Plate TT</t>
  </si>
  <si>
    <t>SI-TT-[well#]</t>
  </si>
  <si>
    <t>UDI_PLATE_EC_1_[well#]</t>
  </si>
  <si>
    <t>3'</t>
  </si>
  <si>
    <t>5'</t>
  </si>
  <si>
    <t>ATAC</t>
  </si>
  <si>
    <t>3' GEX</t>
  </si>
  <si>
    <t>5' GEX</t>
  </si>
  <si>
    <t>GEX</t>
  </si>
  <si>
    <t>Feature Barcode</t>
  </si>
  <si>
    <t>VDJ</t>
  </si>
  <si>
    <t>ATAC+GEX</t>
  </si>
  <si>
    <t xml:space="preserve">Recommended Volume: </t>
  </si>
  <si>
    <t>20uL or more</t>
  </si>
  <si>
    <r>
      <rPr>
        <b/>
        <sz val="11"/>
        <color theme="1"/>
        <rFont val="Calibri"/>
        <family val="2"/>
        <scheme val="minor"/>
      </rPr>
      <t>Recommended Concentration:</t>
    </r>
    <r>
      <rPr>
        <sz val="11"/>
        <color theme="1"/>
        <rFont val="Calibri"/>
        <family val="2"/>
        <scheme val="minor"/>
      </rPr>
      <t xml:space="preserve"> </t>
    </r>
  </si>
  <si>
    <t>10nM or higher</t>
  </si>
  <si>
    <t xml:space="preserve">Minimum Volume: </t>
  </si>
  <si>
    <t>10uL</t>
  </si>
  <si>
    <t xml:space="preserve">Minimum Concentration: </t>
  </si>
  <si>
    <t>Prepared Sequencing Library for NovaSeq X Plus</t>
  </si>
  <si>
    <t>50+ uL / lane</t>
  </si>
  <si>
    <t>35uL / lane</t>
  </si>
  <si>
    <t>2nM</t>
  </si>
  <si>
    <t>(NOTE: Custom Primer are only accepted for full flowcell orders</t>
  </si>
  <si>
    <t>Prepared Sequencing Library for NovaSeq6000 (Standard Loading)</t>
  </si>
  <si>
    <t>Prepared Sequencing Library for NovaSeq6000 Xp (Lane Loading)</t>
  </si>
  <si>
    <t>Preset value based off library prep kit; change at your own risk</t>
  </si>
  <si>
    <t>Fresh Frozen</t>
  </si>
  <si>
    <t>FFPE</t>
  </si>
  <si>
    <t>LibraryPrepKit_Fresh Frozen</t>
  </si>
  <si>
    <t>LibraryPrepKit_FFPE</t>
  </si>
  <si>
    <t>High</t>
  </si>
  <si>
    <t>Visium for Fresh Frozen</t>
  </si>
  <si>
    <t>Slide Serial Number</t>
  </si>
  <si>
    <t>Organism</t>
  </si>
  <si>
    <t>Note: This submission form cannot be used for single-cell libraries. Please contact us for details.</t>
  </si>
  <si>
    <t>Capture Area</t>
  </si>
  <si>
    <t>Dual Index Plate TS</t>
  </si>
  <si>
    <t>SI-TS-[well#]</t>
  </si>
  <si>
    <r>
      <t>Number of Lanes</t>
    </r>
    <r>
      <rPr>
        <sz val="12"/>
        <color rgb="FFFF0000"/>
        <rFont val="Calibri"/>
        <family val="2"/>
        <scheme val="minor"/>
      </rPr>
      <t>*</t>
    </r>
  </si>
  <si>
    <t>LaneCounts</t>
  </si>
  <si>
    <t>10B Flow Cell</t>
  </si>
  <si>
    <t>25B Flow Cell</t>
  </si>
  <si>
    <t>10B Lane</t>
  </si>
  <si>
    <t>NovaSeq X</t>
  </si>
  <si>
    <r>
      <t xml:space="preserve">For all samples requiring analysis, please provide Chromium images and high-resolution TIFs marked with Sample ID or Serial Number+Capture Area. </t>
    </r>
    <r>
      <rPr>
        <b/>
        <sz val="12"/>
        <color rgb="FFFF0000"/>
        <rFont val="Calibri"/>
        <family val="2"/>
        <scheme val="minor"/>
      </rPr>
      <t>Samples without images cannot be analyzed.</t>
    </r>
  </si>
  <si>
    <t>48383 Fremont Blvd</t>
  </si>
  <si>
    <t>Suite 120</t>
  </si>
  <si>
    <t>Fremont, CA 94538</t>
  </si>
  <si>
    <t>NextSeq 550</t>
  </si>
  <si>
    <t>NextSeq 2000</t>
  </si>
  <si>
    <t>P1</t>
  </si>
  <si>
    <t>P2</t>
  </si>
  <si>
    <t>Visium HD</t>
  </si>
  <si>
    <t>Visium HD 3'</t>
  </si>
  <si>
    <t>Visium CytAssist</t>
  </si>
  <si>
    <t>Spatial V1 (Discontinued)</t>
  </si>
  <si>
    <t>SeqMatic Sample Submission Form Version 2.0.4 - Spatial Pools -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</si>
</sst>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8"/>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b/>
      <i/>
      <sz val="11"/>
      <color theme="9"/>
      <name val="Calibri"/>
      <family val="2"/>
      <scheme val="minor"/>
    </font>
    <font>
      <i/>
      <sz val="9"/>
      <color theme="1"/>
      <name val="Calibri"/>
      <family val="2"/>
      <scheme val="minor"/>
    </font>
    <font>
      <sz val="11"/>
      <color rgb="FF000000"/>
      <name val="Calibri"/>
      <family val="2"/>
    </font>
    <font>
      <i/>
      <sz val="11"/>
      <color theme="1"/>
      <name val="Consolas"/>
      <family val="3"/>
    </font>
    <font>
      <sz val="22"/>
      <color rgb="FFFF0000"/>
      <name val="Calibri"/>
      <family val="2"/>
      <scheme val="minor"/>
    </font>
    <font>
      <sz val="11"/>
      <color rgb="FF444444"/>
      <name val="Consolas"/>
      <family val="3"/>
    </font>
    <font>
      <sz val="12"/>
      <color rgb="FF000000"/>
      <name val="Calibri"/>
      <family val="2"/>
    </font>
    <font>
      <sz val="12"/>
      <color rgb="FFFF0000"/>
      <name val="Calibri"/>
      <family val="2"/>
    </font>
    <font>
      <sz val="12"/>
      <color theme="1"/>
      <name val="Calibri"/>
      <family val="2"/>
    </font>
    <font>
      <sz val="11"/>
      <color rgb="FF000000"/>
      <name val="Calibri"/>
    </font>
  </fonts>
  <fills count="1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top/>
      <bottom style="thin">
        <color indexed="64"/>
      </bottom>
      <diagonal/>
    </border>
    <border>
      <left/>
      <right/>
      <top/>
      <bottom style="thick">
        <color rgb="FFFFCC00"/>
      </bottom>
      <diagonal/>
    </border>
  </borders>
  <cellStyleXfs count="2">
    <xf numFmtId="0" fontId="0" fillId="0" borderId="0"/>
    <xf numFmtId="0" fontId="19" fillId="0" borderId="0" applyNumberFormat="0" applyFill="0" applyBorder="0" applyAlignment="0" applyProtection="0"/>
  </cellStyleXfs>
  <cellXfs count="125">
    <xf numFmtId="0" fontId="0" fillId="0" borderId="0" xfId="0"/>
    <xf numFmtId="0" fontId="2" fillId="0" borderId="1" xfId="0" applyFont="1" applyBorder="1" applyAlignment="1">
      <alignment horizontal="right"/>
    </xf>
    <xf numFmtId="0" fontId="3" fillId="0" borderId="0" xfId="0" applyFont="1"/>
    <xf numFmtId="0" fontId="0" fillId="0" borderId="0" xfId="0" applyAlignment="1">
      <alignment horizontal="left" vertical="center" indent="1"/>
    </xf>
    <xf numFmtId="0" fontId="0" fillId="0" borderId="0" xfId="0" applyAlignment="1">
      <alignment vertical="top" wrapText="1"/>
    </xf>
    <xf numFmtId="0" fontId="7" fillId="2" borderId="0" xfId="0" applyFont="1" applyFill="1"/>
    <xf numFmtId="0" fontId="0" fillId="4" borderId="0" xfId="0" applyFill="1"/>
    <xf numFmtId="0" fontId="0" fillId="4" borderId="0" xfId="0" applyFill="1" applyAlignment="1">
      <alignment horizontal="left" vertical="center" indent="1"/>
    </xf>
    <xf numFmtId="0" fontId="0" fillId="6" borderId="0" xfId="0" applyFill="1" applyAlignment="1">
      <alignment horizontal="left" vertical="center" indent="1"/>
    </xf>
    <xf numFmtId="0" fontId="9" fillId="0" borderId="0" xfId="0" applyFont="1"/>
    <xf numFmtId="0" fontId="6" fillId="7" borderId="0" xfId="0" applyFont="1" applyFill="1" applyAlignment="1">
      <alignment vertical="center"/>
    </xf>
    <xf numFmtId="0" fontId="7" fillId="7" borderId="0" xfId="0" applyFont="1" applyFill="1"/>
    <xf numFmtId="0" fontId="0" fillId="9" borderId="8" xfId="0" applyFill="1" applyBorder="1"/>
    <xf numFmtId="0" fontId="1" fillId="0" borderId="1" xfId="0" applyFont="1" applyBorder="1" applyAlignment="1">
      <alignment horizontal="left"/>
    </xf>
    <xf numFmtId="0" fontId="1"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16" fillId="0" borderId="0" xfId="0" applyFont="1" applyAlignment="1">
      <alignment vertical="center"/>
    </xf>
    <xf numFmtId="0" fontId="17" fillId="0" borderId="0" xfId="0" applyFont="1" applyAlignment="1">
      <alignment vertical="center"/>
    </xf>
    <xf numFmtId="0" fontId="1" fillId="0" borderId="0" xfId="0" applyFont="1"/>
    <xf numFmtId="0" fontId="15" fillId="0" borderId="0" xfId="0" applyFont="1" applyAlignment="1">
      <alignment horizontal="left"/>
    </xf>
    <xf numFmtId="0" fontId="5" fillId="12" borderId="0" xfId="0" applyFont="1" applyFill="1" applyAlignment="1">
      <alignment vertical="center"/>
    </xf>
    <xf numFmtId="0" fontId="3" fillId="12" borderId="0" xfId="0" applyFont="1" applyFill="1" applyAlignment="1">
      <alignment horizontal="left" vertical="center" indent="1"/>
    </xf>
    <xf numFmtId="0" fontId="19" fillId="0" borderId="0" xfId="1"/>
    <xf numFmtId="0" fontId="1" fillId="2" borderId="4" xfId="0" applyFont="1" applyFill="1" applyBorder="1"/>
    <xf numFmtId="0" fontId="16" fillId="0" borderId="0" xfId="0" applyFont="1" applyAlignment="1">
      <alignment horizontal="right" vertical="center"/>
    </xf>
    <xf numFmtId="9" fontId="1" fillId="2" borderId="4" xfId="0" applyNumberFormat="1" applyFont="1" applyFill="1" applyBorder="1"/>
    <xf numFmtId="0" fontId="6" fillId="2" borderId="0" xfId="0" applyFont="1" applyFill="1" applyAlignment="1">
      <alignment vertical="center"/>
    </xf>
    <xf numFmtId="0" fontId="5" fillId="13" borderId="0" xfId="0" applyFont="1" applyFill="1" applyAlignment="1">
      <alignment vertical="center"/>
    </xf>
    <xf numFmtId="0" fontId="0" fillId="13" borderId="0" xfId="0" applyFill="1"/>
    <xf numFmtId="0" fontId="3" fillId="13" borderId="0" xfId="0" applyFont="1" applyFill="1" applyAlignment="1">
      <alignment horizontal="left" vertical="center" indent="1"/>
    </xf>
    <xf numFmtId="0" fontId="0" fillId="0" borderId="1" xfId="0" applyBorder="1" applyAlignment="1" applyProtection="1">
      <alignment horizontal="center"/>
      <protection locked="0"/>
    </xf>
    <xf numFmtId="0" fontId="0" fillId="9" borderId="2" xfId="0" applyFill="1" applyBorder="1"/>
    <xf numFmtId="0" fontId="10" fillId="8" borderId="10" xfId="0" applyFont="1" applyFill="1" applyBorder="1" applyAlignment="1">
      <alignment horizontal="center" vertical="center" wrapText="1"/>
    </xf>
    <xf numFmtId="0" fontId="15" fillId="0" borderId="0" xfId="0" applyFont="1"/>
    <xf numFmtId="0" fontId="15" fillId="12" borderId="0" xfId="0" applyFont="1" applyFill="1" applyAlignment="1">
      <alignment horizontal="left" vertical="center" indent="1"/>
    </xf>
    <xf numFmtId="0" fontId="15" fillId="13" borderId="0" xfId="0" applyFont="1" applyFill="1" applyAlignment="1">
      <alignment horizontal="left" vertical="center" indent="1"/>
    </xf>
    <xf numFmtId="0" fontId="0" fillId="0" borderId="0" xfId="0" applyAlignment="1">
      <alignment horizontal="left"/>
    </xf>
    <xf numFmtId="0" fontId="18" fillId="10" borderId="4" xfId="0" applyFont="1" applyFill="1" applyBorder="1" applyAlignment="1">
      <alignment horizontal="left"/>
    </xf>
    <xf numFmtId="0" fontId="18" fillId="10" borderId="6" xfId="0" applyFont="1" applyFill="1" applyBorder="1" applyAlignment="1">
      <alignment horizontal="left"/>
    </xf>
    <xf numFmtId="0" fontId="18" fillId="10" borderId="5" xfId="0" applyFont="1" applyFill="1" applyBorder="1" applyAlignment="1">
      <alignment horizontal="left"/>
    </xf>
    <xf numFmtId="0" fontId="24" fillId="10" borderId="4" xfId="0" applyFont="1" applyFill="1" applyBorder="1" applyAlignment="1">
      <alignment horizontal="left"/>
    </xf>
    <xf numFmtId="0" fontId="24" fillId="10" borderId="6" xfId="0" applyFont="1" applyFill="1" applyBorder="1" applyAlignment="1">
      <alignment horizontal="left"/>
    </xf>
    <xf numFmtId="0" fontId="24" fillId="10" borderId="5" xfId="0" applyFont="1" applyFill="1" applyBorder="1" applyAlignment="1">
      <alignment horizontal="left"/>
    </xf>
    <xf numFmtId="0" fontId="23" fillId="0" borderId="1" xfId="0" applyFont="1" applyBorder="1" applyAlignment="1" applyProtection="1">
      <alignment horizontal="center"/>
      <protection locked="0"/>
    </xf>
    <xf numFmtId="0" fontId="23" fillId="0" borderId="1" xfId="0" applyFont="1" applyBorder="1" applyAlignment="1">
      <alignment horizontal="center"/>
    </xf>
    <xf numFmtId="0" fontId="23" fillId="0" borderId="3" xfId="0" applyFont="1" applyBorder="1" applyAlignment="1" applyProtection="1">
      <alignment horizontal="center"/>
      <protection locked="0"/>
    </xf>
    <xf numFmtId="0" fontId="23" fillId="0" borderId="3" xfId="0" applyFont="1" applyBorder="1" applyAlignment="1">
      <alignment horizontal="center"/>
    </xf>
    <xf numFmtId="0" fontId="30" fillId="0" borderId="0" xfId="0" applyFont="1"/>
    <xf numFmtId="0" fontId="7" fillId="10" borderId="1" xfId="0" applyFont="1" applyFill="1" applyBorder="1" applyAlignment="1">
      <alignment horizontal="left" vertical="center"/>
    </xf>
    <xf numFmtId="0" fontId="29" fillId="10" borderId="1" xfId="0" applyFont="1" applyFill="1" applyBorder="1" applyAlignment="1">
      <alignment horizontal="left" vertical="center"/>
    </xf>
    <xf numFmtId="0" fontId="0" fillId="0" borderId="11" xfId="0" applyBorder="1" applyAlignment="1">
      <alignment horizontal="center"/>
    </xf>
    <xf numFmtId="0" fontId="0" fillId="0" borderId="5" xfId="0" applyBorder="1" applyAlignment="1">
      <alignment horizontal="center"/>
    </xf>
    <xf numFmtId="0" fontId="23" fillId="0" borderId="5" xfId="0" applyFont="1" applyBorder="1" applyAlignment="1">
      <alignment horizontal="center"/>
    </xf>
    <xf numFmtId="0" fontId="23" fillId="0" borderId="12" xfId="0" applyFont="1" applyBorder="1" applyAlignment="1">
      <alignment horizontal="center"/>
    </xf>
    <xf numFmtId="0" fontId="28" fillId="0" borderId="4" xfId="0" applyFont="1" applyBorder="1"/>
    <xf numFmtId="0" fontId="28" fillId="0" borderId="14" xfId="0" applyFont="1" applyBorder="1"/>
    <xf numFmtId="0" fontId="0" fillId="0" borderId="2" xfId="0" applyBorder="1" applyAlignment="1" applyProtection="1">
      <alignment horizontal="center"/>
      <protection locked="0"/>
    </xf>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31" fillId="0" borderId="0" xfId="0" applyFont="1"/>
    <xf numFmtId="0" fontId="34" fillId="0" borderId="1" xfId="0" applyFont="1" applyBorder="1" applyAlignment="1">
      <alignment horizontal="left"/>
    </xf>
    <xf numFmtId="0" fontId="7" fillId="7" borderId="0" xfId="0" applyFont="1" applyFill="1" applyAlignment="1">
      <alignment vertical="center"/>
    </xf>
    <xf numFmtId="0" fontId="3" fillId="4" borderId="0" xfId="0" applyFont="1" applyFill="1" applyAlignment="1">
      <alignment horizontal="left" vertical="center" indent="1"/>
    </xf>
    <xf numFmtId="0" fontId="0" fillId="0" borderId="16" xfId="0" applyBorder="1"/>
    <xf numFmtId="0" fontId="4" fillId="0" borderId="0" xfId="0" applyFont="1"/>
    <xf numFmtId="0" fontId="3" fillId="13" borderId="0" xfId="0" applyFont="1" applyFill="1" applyAlignment="1">
      <alignment horizontal="left" indent="4"/>
    </xf>
    <xf numFmtId="0" fontId="0" fillId="13" borderId="1" xfId="0" applyFill="1" applyBorder="1" applyAlignment="1">
      <alignment horizontal="left" indent="4"/>
    </xf>
    <xf numFmtId="0" fontId="3" fillId="12" borderId="0" xfId="0" applyFont="1" applyFill="1" applyAlignment="1">
      <alignment horizontal="left" indent="4"/>
    </xf>
    <xf numFmtId="0" fontId="0" fillId="12" borderId="1" xfId="0" applyFill="1" applyBorder="1" applyAlignment="1">
      <alignment horizontal="left" indent="4"/>
    </xf>
    <xf numFmtId="0" fontId="0" fillId="4" borderId="1" xfId="0" applyFill="1" applyBorder="1" applyAlignment="1">
      <alignment horizontal="left" indent="4"/>
    </xf>
    <xf numFmtId="0" fontId="7" fillId="10" borderId="4" xfId="0" applyFont="1" applyFill="1" applyBorder="1" applyAlignment="1">
      <alignment horizontal="left" vertical="center"/>
    </xf>
    <xf numFmtId="0" fontId="17" fillId="0" borderId="0" xfId="0" applyFont="1" applyAlignment="1">
      <alignment horizontal="left" vertical="center" wrapText="1"/>
    </xf>
    <xf numFmtId="0" fontId="15" fillId="0" borderId="7" xfId="0" applyFont="1" applyBorder="1" applyAlignment="1">
      <alignment horizontal="left"/>
    </xf>
    <xf numFmtId="0" fontId="0" fillId="0" borderId="17" xfId="0" applyBorder="1"/>
    <xf numFmtId="0" fontId="1" fillId="0" borderId="17" xfId="0" applyFont="1" applyBorder="1"/>
    <xf numFmtId="0" fontId="16" fillId="0" borderId="17" xfId="0" applyFont="1" applyBorder="1" applyAlignment="1">
      <alignment vertical="center"/>
    </xf>
    <xf numFmtId="0" fontId="0" fillId="0" borderId="13" xfId="0" applyBorder="1" applyAlignment="1">
      <alignment horizontal="center"/>
    </xf>
    <xf numFmtId="0" fontId="0" fillId="0" borderId="4" xfId="0" applyBorder="1" applyAlignment="1">
      <alignment horizontal="center"/>
    </xf>
    <xf numFmtId="0" fontId="23" fillId="0" borderId="4" xfId="0" applyFont="1" applyBorder="1" applyAlignment="1">
      <alignment horizontal="center"/>
    </xf>
    <xf numFmtId="0" fontId="23" fillId="0" borderId="14" xfId="0" applyFont="1" applyBorder="1" applyAlignment="1">
      <alignment horizontal="center"/>
    </xf>
    <xf numFmtId="0" fontId="35" fillId="0" borderId="4" xfId="0" applyFont="1" applyBorder="1" applyAlignment="1">
      <alignment horizontal="center"/>
    </xf>
    <xf numFmtId="0" fontId="7" fillId="7" borderId="0" xfId="0" applyFont="1" applyFill="1" applyAlignment="1">
      <alignment horizontal="left" vertical="center" wrapText="1"/>
    </xf>
    <xf numFmtId="0" fontId="17" fillId="0" borderId="0" xfId="0" applyFont="1" applyAlignment="1">
      <alignment horizontal="right" vertical="center"/>
    </xf>
    <xf numFmtId="0" fontId="1" fillId="0" borderId="17" xfId="0" applyFont="1" applyBorder="1" applyAlignment="1">
      <alignment horizontal="right"/>
    </xf>
    <xf numFmtId="0" fontId="1" fillId="2" borderId="1" xfId="0" applyFont="1" applyFill="1" applyBorder="1" applyAlignment="1">
      <alignment horizontal="center"/>
    </xf>
    <xf numFmtId="0" fontId="18" fillId="10" borderId="4" xfId="0" applyFont="1" applyFill="1" applyBorder="1" applyAlignment="1">
      <alignment horizontal="left"/>
    </xf>
    <xf numFmtId="0" fontId="18" fillId="10" borderId="6" xfId="0" applyFont="1" applyFill="1" applyBorder="1" applyAlignment="1">
      <alignment horizontal="left"/>
    </xf>
    <xf numFmtId="0" fontId="18" fillId="10" borderId="5" xfId="0" applyFont="1" applyFill="1" applyBorder="1" applyAlignment="1">
      <alignment horizontal="left"/>
    </xf>
    <xf numFmtId="0" fontId="12" fillId="10" borderId="0" xfId="0" applyFont="1" applyFill="1" applyAlignment="1">
      <alignment horizontal="left"/>
    </xf>
    <xf numFmtId="0" fontId="15" fillId="0" borderId="7" xfId="0" applyFont="1" applyBorder="1" applyAlignment="1">
      <alignment horizontal="left"/>
    </xf>
    <xf numFmtId="0" fontId="17" fillId="0" borderId="0" xfId="0" applyFont="1" applyAlignment="1">
      <alignment horizontal="left" vertical="center" wrapText="1"/>
    </xf>
    <xf numFmtId="0" fontId="20" fillId="0" borderId="0" xfId="0" applyFont="1" applyAlignment="1">
      <alignment horizontal="center" vertical="center"/>
    </xf>
    <xf numFmtId="0" fontId="27" fillId="0" borderId="0" xfId="0" applyFont="1" applyAlignment="1">
      <alignment horizontal="right"/>
    </xf>
    <xf numFmtId="0" fontId="15" fillId="0" borderId="0" xfId="0" applyFont="1" applyAlignment="1">
      <alignment horizontal="center" vertical="top"/>
    </xf>
    <xf numFmtId="0" fontId="14" fillId="0" borderId="15" xfId="0" applyFont="1" applyBorder="1" applyAlignment="1">
      <alignment horizontal="left" wrapText="1"/>
    </xf>
    <xf numFmtId="0" fontId="1" fillId="2" borderId="9" xfId="0" applyFont="1" applyFill="1" applyBorder="1" applyAlignment="1">
      <alignment horizontal="left" vertical="top"/>
    </xf>
    <xf numFmtId="0" fontId="1" fillId="2" borderId="0" xfId="0" applyFont="1" applyFill="1" applyAlignment="1">
      <alignment horizontal="left" vertical="top"/>
    </xf>
    <xf numFmtId="0" fontId="26" fillId="0" borderId="0" xfId="0" applyFont="1" applyAlignment="1">
      <alignment horizontal="center"/>
    </xf>
    <xf numFmtId="0" fontId="8" fillId="10" borderId="1" xfId="0" applyFont="1" applyFill="1" applyBorder="1" applyAlignment="1">
      <alignment horizontal="center" vertical="center"/>
    </xf>
    <xf numFmtId="0" fontId="13" fillId="10" borderId="4" xfId="0" applyFont="1" applyFill="1" applyBorder="1" applyAlignment="1">
      <alignment horizontal="center" vertical="center"/>
    </xf>
    <xf numFmtId="0" fontId="13" fillId="10" borderId="6" xfId="0" applyFont="1" applyFill="1" applyBorder="1" applyAlignment="1">
      <alignment horizontal="center" vertical="center"/>
    </xf>
    <xf numFmtId="0" fontId="13" fillId="10" borderId="5" xfId="0" applyFont="1" applyFill="1" applyBorder="1" applyAlignment="1">
      <alignment horizontal="center" vertical="center"/>
    </xf>
    <xf numFmtId="0" fontId="13" fillId="10" borderId="14"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12" xfId="0" applyFont="1" applyFill="1" applyBorder="1" applyAlignment="1">
      <alignment horizontal="center" vertical="center"/>
    </xf>
    <xf numFmtId="0" fontId="0" fillId="0" borderId="0" xfId="0" applyAlignment="1">
      <alignment horizontal="center"/>
    </xf>
    <xf numFmtId="0" fontId="5" fillId="13" borderId="0" xfId="0" applyFont="1" applyFill="1" applyAlignment="1">
      <alignment horizontal="center" vertical="center"/>
    </xf>
    <xf numFmtId="0" fontId="15" fillId="13" borderId="0" xfId="0" applyFont="1" applyFill="1" applyAlignment="1">
      <alignment horizontal="left" vertical="center"/>
    </xf>
    <xf numFmtId="0" fontId="0" fillId="13" borderId="0" xfId="0" applyFill="1" applyAlignment="1">
      <alignment horizontal="left" vertical="center"/>
    </xf>
    <xf numFmtId="0" fontId="11" fillId="0" borderId="0" xfId="0" applyFont="1" applyAlignment="1">
      <alignment horizontal="center"/>
    </xf>
    <xf numFmtId="0" fontId="21" fillId="11" borderId="0" xfId="0" applyFont="1" applyFill="1" applyAlignment="1">
      <alignment horizontal="left" vertical="center"/>
    </xf>
    <xf numFmtId="0" fontId="5" fillId="4" borderId="0" xfId="0" applyFont="1" applyFill="1" applyAlignment="1">
      <alignment horizontal="center" vertical="center"/>
    </xf>
    <xf numFmtId="0" fontId="15" fillId="4" borderId="0" xfId="0" applyFont="1" applyFill="1" applyAlignment="1">
      <alignment horizontal="left" vertical="center"/>
    </xf>
    <xf numFmtId="0" fontId="0" fillId="5" borderId="0" xfId="0" applyFill="1" applyAlignment="1">
      <alignment horizontal="left" vertical="center" wrapText="1"/>
    </xf>
    <xf numFmtId="0" fontId="5" fillId="6" borderId="0" xfId="0" applyFont="1" applyFill="1" applyAlignment="1">
      <alignment horizontal="left" vertical="center"/>
    </xf>
    <xf numFmtId="0" fontId="7" fillId="2" borderId="0" xfId="0" applyFont="1" applyFill="1" applyAlignment="1">
      <alignment horizontal="left" vertical="center"/>
    </xf>
    <xf numFmtId="0" fontId="0" fillId="3" borderId="0" xfId="0" applyFill="1" applyAlignment="1">
      <alignment horizontal="left" vertical="center"/>
    </xf>
    <xf numFmtId="0" fontId="21" fillId="3" borderId="0" xfId="0" applyFont="1" applyFill="1" applyAlignment="1">
      <alignment horizontal="left" vertical="center"/>
    </xf>
    <xf numFmtId="0" fontId="4" fillId="0" borderId="0" xfId="0" applyFont="1" applyAlignment="1">
      <alignment horizontal="center"/>
    </xf>
    <xf numFmtId="0" fontId="7" fillId="12" borderId="0" xfId="0" applyFont="1" applyFill="1" applyAlignment="1">
      <alignment horizontal="left" vertical="center"/>
    </xf>
    <xf numFmtId="0" fontId="5" fillId="12" borderId="0" xfId="0" applyFont="1" applyFill="1" applyAlignment="1">
      <alignment horizontal="center" vertical="center"/>
    </xf>
    <xf numFmtId="0" fontId="15" fillId="12" borderId="0" xfId="0" applyFont="1" applyFill="1" applyAlignment="1">
      <alignment horizontal="left" vertical="center"/>
    </xf>
    <xf numFmtId="0" fontId="0" fillId="12" borderId="0" xfId="0" applyFill="1" applyAlignment="1">
      <alignment horizontal="left" vertical="center"/>
    </xf>
    <xf numFmtId="0" fontId="0" fillId="4" borderId="0" xfId="0" applyFill="1" applyAlignment="1">
      <alignment horizontal="left" vertical="center"/>
    </xf>
  </cellXfs>
  <cellStyles count="2">
    <cellStyle name="Hyperlink" xfId="1" builtinId="8"/>
    <cellStyle name="Normal"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textRotation="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1512224</xdr:colOff>
      <xdr:row>0</xdr:row>
      <xdr:rowOff>704850</xdr:rowOff>
    </xdr:to>
    <xdr:pic>
      <xdr:nvPicPr>
        <xdr:cNvPr id="2" name="Picture 1">
          <a:extLst>
            <a:ext uri="{FF2B5EF4-FFF2-40B4-BE49-F238E27FC236}">
              <a16:creationId xmlns:a16="http://schemas.microsoft.com/office/drawing/2014/main" id="{912B1C76-DD3C-41F5-BA21-0A0BEAE47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7</xdr:row>
      <xdr:rowOff>19050</xdr:rowOff>
    </xdr:from>
    <xdr:to>
      <xdr:col>0</xdr:col>
      <xdr:colOff>1508414</xdr:colOff>
      <xdr:row>10</xdr:row>
      <xdr:rowOff>114300</xdr:rowOff>
    </xdr:to>
    <xdr:pic>
      <xdr:nvPicPr>
        <xdr:cNvPr id="7" name="Picture 6">
          <a:extLst>
            <a:ext uri="{FF2B5EF4-FFF2-40B4-BE49-F238E27FC236}">
              <a16:creationId xmlns:a16="http://schemas.microsoft.com/office/drawing/2014/main" id="{ECC9CB36-CEE3-4AE0-A3F0-70B3EEEFA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400175"/>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Table2262" displayName="Table2262" ref="A64:F80" totalsRowShown="0" headerRowDxfId="21" dataDxfId="19" headerRowBorderDxfId="20" tableBorderDxfId="18" totalsRowBorderDxfId="17">
  <tableColumns count="6">
    <tableColumn id="5" xr3:uid="{1B77DA38-498A-4568-A202-B577CE3B4324}" name="Lane" dataDxfId="16"/>
    <tableColumn id="1" xr3:uid="{37B73C0C-B2DF-4D3E-84C3-0AAAAF6B7D9F}" name="Sample ID*" dataDxfId="15"/>
    <tableColumn id="6" xr3:uid="{47025412-F94D-4834-8795-539768838287}" name="Index " dataDxfId="14"/>
    <tableColumn id="7" xr3:uid="{0EA1C337-72FF-4642-B33A-2E5AF1DE75E3}" name="Slide Serial Number" dataDxfId="13"/>
    <tableColumn id="3" xr3:uid="{0D285C1F-816F-4A36-905F-DEB008AD020C}" name="Capture Area" dataDxfId="12"/>
    <tableColumn id="2" xr3:uid="{88BCD718-D60C-4CAE-974C-E16ACDD9DBDB}" name="Organism" dataDxfId="1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73"/>
  <sheetViews>
    <sheetView tabSelected="1" zoomScaleNormal="100" workbookViewId="0">
      <selection activeCell="A2" sqref="A2:D2"/>
    </sheetView>
  </sheetViews>
  <sheetFormatPr defaultRowHeight="14.4" x14ac:dyDescent="0.3"/>
  <cols>
    <col min="1" max="1" width="39.33203125" customWidth="1"/>
    <col min="2" max="4" width="25" customWidth="1"/>
    <col min="9" max="9" width="14.109375" bestFit="1" customWidth="1"/>
    <col min="10" max="11" width="11" bestFit="1" customWidth="1"/>
  </cols>
  <sheetData>
    <row r="1" spans="1:12" ht="81" customHeight="1" thickBot="1" x14ac:dyDescent="0.35">
      <c r="A1" s="74"/>
      <c r="B1" s="74"/>
      <c r="C1" s="74"/>
      <c r="D1" s="74"/>
    </row>
    <row r="2" spans="1:12" ht="42" customHeight="1" thickTop="1" x14ac:dyDescent="0.6">
      <c r="A2" s="119" t="s">
        <v>0</v>
      </c>
      <c r="B2" s="119"/>
      <c r="C2" s="119"/>
      <c r="D2" s="119"/>
      <c r="E2" s="65"/>
      <c r="F2" s="65"/>
      <c r="G2" s="65"/>
      <c r="H2" s="65"/>
      <c r="I2" s="65"/>
      <c r="J2" s="65"/>
      <c r="K2" s="65"/>
      <c r="L2" s="65"/>
    </row>
    <row r="4" spans="1:12" ht="18" customHeight="1" x14ac:dyDescent="0.3">
      <c r="A4" s="117" t="s">
        <v>1</v>
      </c>
      <c r="B4" s="117"/>
      <c r="C4" s="117"/>
      <c r="D4" s="117"/>
    </row>
    <row r="5" spans="1:12" s="9" customFormat="1" ht="18" x14ac:dyDescent="0.35">
      <c r="A5" s="117" t="s">
        <v>2</v>
      </c>
      <c r="B5" s="117"/>
      <c r="C5" s="117"/>
      <c r="D5" s="117"/>
    </row>
    <row r="6" spans="1:12" s="9" customFormat="1" ht="18" x14ac:dyDescent="0.35">
      <c r="A6" s="117" t="s">
        <v>3</v>
      </c>
      <c r="B6" s="117"/>
      <c r="C6" s="117"/>
      <c r="D6" s="117"/>
    </row>
    <row r="7" spans="1:12" s="9" customFormat="1" ht="18" x14ac:dyDescent="0.35">
      <c r="A7" s="118" t="s">
        <v>4</v>
      </c>
      <c r="B7" s="118"/>
      <c r="C7" s="118"/>
      <c r="D7" s="118"/>
    </row>
    <row r="8" spans="1:12" x14ac:dyDescent="0.3">
      <c r="A8" s="4"/>
      <c r="B8" s="4"/>
      <c r="C8" s="4"/>
      <c r="D8" s="4"/>
    </row>
    <row r="9" spans="1:12" ht="18" x14ac:dyDescent="0.3">
      <c r="A9" s="27" t="s">
        <v>5</v>
      </c>
      <c r="B9" s="5"/>
      <c r="C9" s="5"/>
      <c r="D9" s="5"/>
    </row>
    <row r="10" spans="1:12" x14ac:dyDescent="0.3">
      <c r="A10" s="116" t="s">
        <v>6</v>
      </c>
      <c r="B10" s="116"/>
      <c r="C10" s="116"/>
      <c r="D10" s="116"/>
    </row>
    <row r="11" spans="1:12" x14ac:dyDescent="0.3">
      <c r="A11" s="116" t="s">
        <v>7</v>
      </c>
      <c r="B11" s="116"/>
      <c r="C11" s="116"/>
      <c r="D11" s="116"/>
    </row>
    <row r="12" spans="1:12" x14ac:dyDescent="0.3">
      <c r="A12" s="116" t="s">
        <v>8</v>
      </c>
      <c r="B12" s="116"/>
      <c r="C12" s="116"/>
      <c r="D12" s="116"/>
    </row>
    <row r="13" spans="1:12" x14ac:dyDescent="0.3">
      <c r="A13" s="116" t="s">
        <v>9</v>
      </c>
      <c r="B13" s="116"/>
      <c r="C13" s="116"/>
      <c r="D13" s="116"/>
    </row>
    <row r="14" spans="1:12" x14ac:dyDescent="0.3">
      <c r="A14" s="4"/>
      <c r="B14" s="4"/>
      <c r="C14" s="4"/>
      <c r="D14" s="4"/>
    </row>
    <row r="15" spans="1:12" ht="18" x14ac:dyDescent="0.3">
      <c r="A15" s="10" t="s">
        <v>10</v>
      </c>
      <c r="B15" s="11"/>
      <c r="C15" s="11"/>
      <c r="D15" s="11"/>
    </row>
    <row r="16" spans="1:12" s="2" customFormat="1" ht="14.4" customHeight="1" x14ac:dyDescent="0.3">
      <c r="A16" s="82" t="s">
        <v>190</v>
      </c>
      <c r="B16" s="62" t="s">
        <v>11</v>
      </c>
      <c r="C16" s="62"/>
      <c r="D16" s="62"/>
    </row>
    <row r="17" spans="1:4" s="2" customFormat="1" x14ac:dyDescent="0.3">
      <c r="A17" s="82" t="s">
        <v>191</v>
      </c>
      <c r="B17" s="62" t="s">
        <v>12</v>
      </c>
      <c r="C17" s="62"/>
      <c r="D17" s="62"/>
    </row>
    <row r="18" spans="1:4" s="2" customFormat="1" x14ac:dyDescent="0.3">
      <c r="A18" s="82" t="s">
        <v>192</v>
      </c>
      <c r="B18" s="62" t="s">
        <v>13</v>
      </c>
      <c r="C18" s="62"/>
      <c r="D18" s="62"/>
    </row>
    <row r="20" spans="1:4" ht="15" customHeight="1" x14ac:dyDescent="0.3">
      <c r="A20" s="110" t="s">
        <v>14</v>
      </c>
      <c r="B20" s="110"/>
      <c r="C20" s="110"/>
      <c r="D20" s="110"/>
    </row>
    <row r="21" spans="1:4" ht="15" customHeight="1" x14ac:dyDescent="0.3">
      <c r="A21" s="110"/>
      <c r="B21" s="110"/>
      <c r="C21" s="110"/>
      <c r="D21" s="110"/>
    </row>
    <row r="22" spans="1:4" x14ac:dyDescent="0.3">
      <c r="A22" s="111" t="s">
        <v>15</v>
      </c>
      <c r="B22" s="111"/>
      <c r="C22" s="111"/>
      <c r="D22" s="111"/>
    </row>
    <row r="24" spans="1:4" ht="18" x14ac:dyDescent="0.3">
      <c r="A24" s="112" t="s">
        <v>16</v>
      </c>
      <c r="B24" s="112"/>
      <c r="C24" s="112"/>
      <c r="D24" s="112"/>
    </row>
    <row r="25" spans="1:4" x14ac:dyDescent="0.3">
      <c r="A25" s="63" t="s">
        <v>156</v>
      </c>
      <c r="B25" s="70" t="s">
        <v>157</v>
      </c>
      <c r="C25" s="6"/>
      <c r="D25" s="6"/>
    </row>
    <row r="26" spans="1:4" x14ac:dyDescent="0.3">
      <c r="A26" s="7" t="s">
        <v>158</v>
      </c>
      <c r="B26" s="70" t="s">
        <v>159</v>
      </c>
      <c r="C26" s="6"/>
      <c r="D26" s="6"/>
    </row>
    <row r="27" spans="1:4" s="34" customFormat="1" x14ac:dyDescent="0.3">
      <c r="A27" s="113" t="s">
        <v>17</v>
      </c>
      <c r="B27" s="113"/>
      <c r="C27" s="113"/>
      <c r="D27" s="113"/>
    </row>
    <row r="28" spans="1:4" x14ac:dyDescent="0.3">
      <c r="A28" s="7" t="s">
        <v>160</v>
      </c>
      <c r="B28" s="70" t="s">
        <v>161</v>
      </c>
      <c r="C28" s="6"/>
      <c r="D28" s="6"/>
    </row>
    <row r="29" spans="1:4" x14ac:dyDescent="0.3">
      <c r="A29" s="7" t="s">
        <v>162</v>
      </c>
      <c r="B29" s="70" t="s">
        <v>34</v>
      </c>
      <c r="C29" s="6"/>
      <c r="D29" s="6"/>
    </row>
    <row r="30" spans="1:4" x14ac:dyDescent="0.3">
      <c r="A30" s="124" t="s">
        <v>18</v>
      </c>
      <c r="B30" s="124"/>
      <c r="C30" s="124"/>
      <c r="D30" s="124"/>
    </row>
    <row r="31" spans="1:4" x14ac:dyDescent="0.3">
      <c r="A31" s="124" t="s">
        <v>19</v>
      </c>
      <c r="B31" s="124"/>
      <c r="C31" s="124"/>
      <c r="D31" s="124"/>
    </row>
    <row r="32" spans="1:4" x14ac:dyDescent="0.3">
      <c r="A32" s="3"/>
    </row>
    <row r="33" spans="1:4" ht="18" x14ac:dyDescent="0.3">
      <c r="A33" s="107" t="s">
        <v>163</v>
      </c>
      <c r="B33" s="107"/>
      <c r="C33" s="107"/>
      <c r="D33" s="107"/>
    </row>
    <row r="34" spans="1:4" x14ac:dyDescent="0.3">
      <c r="A34" s="30" t="s">
        <v>23</v>
      </c>
      <c r="B34" s="67" t="s">
        <v>164</v>
      </c>
      <c r="C34" s="29"/>
      <c r="D34" s="29"/>
    </row>
    <row r="35" spans="1:4" x14ac:dyDescent="0.3">
      <c r="A35" s="30" t="s">
        <v>27</v>
      </c>
      <c r="B35" s="67" t="s">
        <v>28</v>
      </c>
      <c r="C35" s="29"/>
      <c r="D35" s="29"/>
    </row>
    <row r="36" spans="1:4" x14ac:dyDescent="0.3">
      <c r="A36" s="108" t="s">
        <v>17</v>
      </c>
      <c r="B36" s="108"/>
      <c r="C36" s="108"/>
      <c r="D36" s="108"/>
    </row>
    <row r="37" spans="1:4" x14ac:dyDescent="0.3">
      <c r="A37" s="30" t="s">
        <v>29</v>
      </c>
      <c r="B37" s="67" t="s">
        <v>165</v>
      </c>
      <c r="C37" s="29"/>
      <c r="D37" s="29"/>
    </row>
    <row r="38" spans="1:4" x14ac:dyDescent="0.3">
      <c r="A38" s="30" t="s">
        <v>33</v>
      </c>
      <c r="B38" s="67" t="s">
        <v>166</v>
      </c>
      <c r="C38" s="29"/>
      <c r="D38" s="29"/>
    </row>
    <row r="39" spans="1:4" x14ac:dyDescent="0.3">
      <c r="A39" s="109" t="s">
        <v>18</v>
      </c>
      <c r="B39" s="109"/>
      <c r="C39" s="109"/>
      <c r="D39" s="109"/>
    </row>
    <row r="40" spans="1:4" x14ac:dyDescent="0.3">
      <c r="A40" s="109" t="s">
        <v>19</v>
      </c>
      <c r="B40" s="109"/>
      <c r="C40" s="109"/>
      <c r="D40" s="109"/>
    </row>
    <row r="41" spans="1:4" x14ac:dyDescent="0.3">
      <c r="A41" s="108" t="s">
        <v>167</v>
      </c>
      <c r="B41" s="108"/>
      <c r="C41" s="108"/>
      <c r="D41" s="108"/>
    </row>
    <row r="42" spans="1:4" x14ac:dyDescent="0.3">
      <c r="A42" s="3"/>
    </row>
    <row r="43" spans="1:4" ht="18" x14ac:dyDescent="0.3">
      <c r="A43" s="121" t="s">
        <v>168</v>
      </c>
      <c r="B43" s="121"/>
      <c r="C43" s="121"/>
      <c r="D43" s="121"/>
    </row>
    <row r="44" spans="1:4" ht="18" x14ac:dyDescent="0.3">
      <c r="A44" s="21"/>
      <c r="B44" s="68" t="s">
        <v>20</v>
      </c>
      <c r="C44" s="68" t="s">
        <v>21</v>
      </c>
      <c r="D44" s="68" t="s">
        <v>22</v>
      </c>
    </row>
    <row r="45" spans="1:4" x14ac:dyDescent="0.3">
      <c r="A45" s="22" t="s">
        <v>23</v>
      </c>
      <c r="B45" s="69" t="s">
        <v>24</v>
      </c>
      <c r="C45" s="69" t="s">
        <v>25</v>
      </c>
      <c r="D45" s="69" t="s">
        <v>26</v>
      </c>
    </row>
    <row r="46" spans="1:4" x14ac:dyDescent="0.3">
      <c r="A46" s="22" t="s">
        <v>27</v>
      </c>
      <c r="B46" s="69" t="s">
        <v>28</v>
      </c>
      <c r="C46" s="69" t="s">
        <v>28</v>
      </c>
      <c r="D46" s="69" t="s">
        <v>28</v>
      </c>
    </row>
    <row r="47" spans="1:4" x14ac:dyDescent="0.3">
      <c r="A47" s="122" t="s">
        <v>17</v>
      </c>
      <c r="B47" s="122"/>
      <c r="C47" s="122"/>
      <c r="D47" s="122"/>
    </row>
    <row r="48" spans="1:4" x14ac:dyDescent="0.3">
      <c r="A48" s="35"/>
      <c r="B48" s="68" t="s">
        <v>20</v>
      </c>
      <c r="C48" s="68" t="s">
        <v>21</v>
      </c>
      <c r="D48" s="68" t="s">
        <v>22</v>
      </c>
    </row>
    <row r="49" spans="1:4" x14ac:dyDescent="0.3">
      <c r="A49" s="22" t="s">
        <v>29</v>
      </c>
      <c r="B49" s="69" t="s">
        <v>30</v>
      </c>
      <c r="C49" s="69" t="s">
        <v>31</v>
      </c>
      <c r="D49" s="69" t="s">
        <v>32</v>
      </c>
    </row>
    <row r="50" spans="1:4" x14ac:dyDescent="0.3">
      <c r="A50" s="22" t="s">
        <v>33</v>
      </c>
      <c r="B50" s="69" t="s">
        <v>34</v>
      </c>
      <c r="C50" s="69" t="s">
        <v>34</v>
      </c>
      <c r="D50" s="69" t="s">
        <v>34</v>
      </c>
    </row>
    <row r="51" spans="1:4" x14ac:dyDescent="0.3">
      <c r="A51" s="123" t="s">
        <v>18</v>
      </c>
      <c r="B51" s="123"/>
      <c r="C51" s="123"/>
      <c r="D51" s="123"/>
    </row>
    <row r="52" spans="1:4" x14ac:dyDescent="0.3">
      <c r="A52" s="120" t="s">
        <v>19</v>
      </c>
      <c r="B52" s="120"/>
      <c r="C52" s="120"/>
      <c r="D52" s="120"/>
    </row>
    <row r="53" spans="1:4" x14ac:dyDescent="0.3">
      <c r="A53" s="3"/>
    </row>
    <row r="54" spans="1:4" ht="18" x14ac:dyDescent="0.3">
      <c r="A54" s="107" t="s">
        <v>169</v>
      </c>
      <c r="B54" s="107"/>
      <c r="C54" s="107"/>
      <c r="D54" s="107"/>
    </row>
    <row r="55" spans="1:4" ht="18" x14ac:dyDescent="0.3">
      <c r="A55" s="28"/>
      <c r="B55" s="66" t="s">
        <v>35</v>
      </c>
      <c r="C55" s="66" t="s">
        <v>36</v>
      </c>
      <c r="D55" s="66" t="s">
        <v>37</v>
      </c>
    </row>
    <row r="56" spans="1:4" x14ac:dyDescent="0.3">
      <c r="A56" s="30" t="s">
        <v>23</v>
      </c>
      <c r="B56" s="67" t="s">
        <v>38</v>
      </c>
      <c r="C56" s="67" t="s">
        <v>38</v>
      </c>
      <c r="D56" s="67" t="s">
        <v>39</v>
      </c>
    </row>
    <row r="57" spans="1:4" x14ac:dyDescent="0.3">
      <c r="A57" s="30" t="s">
        <v>27</v>
      </c>
      <c r="B57" s="67" t="s">
        <v>28</v>
      </c>
      <c r="C57" s="67" t="s">
        <v>28</v>
      </c>
      <c r="D57" s="67" t="s">
        <v>28</v>
      </c>
    </row>
    <row r="58" spans="1:4" x14ac:dyDescent="0.3">
      <c r="A58" s="108" t="s">
        <v>17</v>
      </c>
      <c r="B58" s="108"/>
      <c r="C58" s="108"/>
      <c r="D58" s="108"/>
    </row>
    <row r="59" spans="1:4" x14ac:dyDescent="0.3">
      <c r="A59" s="36"/>
      <c r="B59" s="66" t="s">
        <v>35</v>
      </c>
      <c r="C59" s="66" t="s">
        <v>36</v>
      </c>
      <c r="D59" s="66" t="s">
        <v>37</v>
      </c>
    </row>
    <row r="60" spans="1:4" x14ac:dyDescent="0.3">
      <c r="A60" s="30" t="s">
        <v>29</v>
      </c>
      <c r="B60" s="67" t="s">
        <v>40</v>
      </c>
      <c r="C60" s="67" t="s">
        <v>41</v>
      </c>
      <c r="D60" s="67" t="s">
        <v>42</v>
      </c>
    </row>
    <row r="61" spans="1:4" x14ac:dyDescent="0.3">
      <c r="A61" s="30" t="s">
        <v>33</v>
      </c>
      <c r="B61" s="67" t="s">
        <v>34</v>
      </c>
      <c r="C61" s="67" t="s">
        <v>34</v>
      </c>
      <c r="D61" s="67" t="s">
        <v>34</v>
      </c>
    </row>
    <row r="62" spans="1:4" x14ac:dyDescent="0.3">
      <c r="A62" s="109" t="s">
        <v>18</v>
      </c>
      <c r="B62" s="109"/>
      <c r="C62" s="109"/>
      <c r="D62" s="109"/>
    </row>
    <row r="63" spans="1:4" x14ac:dyDescent="0.3">
      <c r="A63" s="109" t="s">
        <v>19</v>
      </c>
      <c r="B63" s="109"/>
      <c r="C63" s="109"/>
      <c r="D63" s="109"/>
    </row>
    <row r="64" spans="1:4" x14ac:dyDescent="0.3">
      <c r="A64" s="3"/>
    </row>
    <row r="65" spans="1:12" ht="15" customHeight="1" x14ac:dyDescent="0.3">
      <c r="A65" s="110" t="s">
        <v>43</v>
      </c>
      <c r="B65" s="110"/>
      <c r="C65" s="110"/>
      <c r="D65" s="110"/>
    </row>
    <row r="66" spans="1:12" ht="15" customHeight="1" x14ac:dyDescent="0.3">
      <c r="A66" s="110"/>
      <c r="B66" s="110"/>
      <c r="C66" s="110"/>
      <c r="D66" s="110"/>
    </row>
    <row r="67" spans="1:12" ht="75" customHeight="1" x14ac:dyDescent="0.3">
      <c r="A67" s="114" t="s">
        <v>44</v>
      </c>
      <c r="B67" s="114"/>
      <c r="C67" s="114"/>
      <c r="D67" s="114"/>
    </row>
    <row r="69" spans="1:12" ht="18" x14ac:dyDescent="0.3">
      <c r="A69" s="115" t="s">
        <v>45</v>
      </c>
      <c r="B69" s="115"/>
      <c r="C69" s="115"/>
      <c r="D69" s="115"/>
    </row>
    <row r="70" spans="1:12" x14ac:dyDescent="0.3">
      <c r="A70" s="8" t="s">
        <v>46</v>
      </c>
      <c r="B70" s="8"/>
      <c r="C70" s="8"/>
      <c r="D70" s="8"/>
    </row>
    <row r="71" spans="1:12" x14ac:dyDescent="0.3">
      <c r="A71" s="8" t="s">
        <v>47</v>
      </c>
      <c r="B71" s="8"/>
      <c r="C71" s="8"/>
      <c r="D71" s="8"/>
    </row>
    <row r="73" spans="1:12" x14ac:dyDescent="0.3">
      <c r="A73" s="106" t="s">
        <v>201</v>
      </c>
      <c r="B73" s="106"/>
      <c r="C73" s="106"/>
      <c r="D73" s="106"/>
      <c r="E73" s="37"/>
      <c r="F73" s="37"/>
      <c r="G73" s="37"/>
      <c r="H73" s="37"/>
      <c r="I73" s="37"/>
      <c r="J73" s="37"/>
      <c r="K73" s="37"/>
      <c r="L73" s="37"/>
    </row>
  </sheetData>
  <mergeCells count="32">
    <mergeCell ref="A4:D4"/>
    <mergeCell ref="A63:D63"/>
    <mergeCell ref="A2:D2"/>
    <mergeCell ref="A52:D52"/>
    <mergeCell ref="A54:D54"/>
    <mergeCell ref="A58:D58"/>
    <mergeCell ref="A62:D62"/>
    <mergeCell ref="A40:D40"/>
    <mergeCell ref="A41:D41"/>
    <mergeCell ref="A43:D43"/>
    <mergeCell ref="A47:D47"/>
    <mergeCell ref="A51:D51"/>
    <mergeCell ref="A30:D30"/>
    <mergeCell ref="A31:D31"/>
    <mergeCell ref="A11:D11"/>
    <mergeCell ref="A12:D12"/>
    <mergeCell ref="A13:D13"/>
    <mergeCell ref="A5:D5"/>
    <mergeCell ref="A6:D6"/>
    <mergeCell ref="A7:D7"/>
    <mergeCell ref="A10:D10"/>
    <mergeCell ref="A73:D73"/>
    <mergeCell ref="A33:D33"/>
    <mergeCell ref="A36:D36"/>
    <mergeCell ref="A39:D39"/>
    <mergeCell ref="A20:D21"/>
    <mergeCell ref="A22:D22"/>
    <mergeCell ref="A24:D24"/>
    <mergeCell ref="A27:D27"/>
    <mergeCell ref="A65:D66"/>
    <mergeCell ref="A67:D67"/>
    <mergeCell ref="A69:D69"/>
  </mergeCells>
  <printOptions horizontalCentered="1"/>
  <pageMargins left="0.7" right="0.7" top="0.5" bottom="0.25" header="0" footer="0"/>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G80"/>
  <sheetViews>
    <sheetView zoomScaleNormal="100" workbookViewId="0">
      <pane ySplit="7" topLeftCell="A8" activePane="bottomLeft" state="frozen"/>
      <selection pane="bottomLeft" activeCell="B16" sqref="B16"/>
    </sheetView>
  </sheetViews>
  <sheetFormatPr defaultRowHeight="14.4" x14ac:dyDescent="0.3"/>
  <cols>
    <col min="1" max="1" width="35.6640625" customWidth="1"/>
    <col min="2" max="4" width="24.33203125" customWidth="1"/>
    <col min="5" max="5" width="13.88671875" customWidth="1"/>
    <col min="6" max="6" width="13.21875" customWidth="1"/>
    <col min="7" max="7" width="8.88671875" customWidth="1"/>
  </cols>
  <sheetData>
    <row r="1" spans="1:6" ht="15.6" x14ac:dyDescent="0.3">
      <c r="A1" s="17" t="s">
        <v>48</v>
      </c>
      <c r="B1" s="17"/>
      <c r="C1" s="17"/>
      <c r="D1" s="17"/>
      <c r="E1" s="17"/>
    </row>
    <row r="2" spans="1:6" ht="15.6" x14ac:dyDescent="0.3">
      <c r="A2" s="91" t="s">
        <v>1</v>
      </c>
      <c r="B2" s="91"/>
      <c r="C2" s="91"/>
      <c r="D2" s="91"/>
      <c r="E2" s="72"/>
    </row>
    <row r="3" spans="1:6" ht="15.6" x14ac:dyDescent="0.3">
      <c r="A3" s="18" t="s">
        <v>2</v>
      </c>
      <c r="B3" s="18"/>
      <c r="C3" s="18"/>
      <c r="D3" s="18"/>
      <c r="E3" s="18"/>
    </row>
    <row r="4" spans="1:6" ht="15.6" x14ac:dyDescent="0.3">
      <c r="A4" s="91" t="s">
        <v>3</v>
      </c>
      <c r="B4" s="91"/>
      <c r="C4" s="91"/>
      <c r="D4" s="91"/>
      <c r="E4" s="72"/>
    </row>
    <row r="5" spans="1:6" ht="15.6" x14ac:dyDescent="0.3">
      <c r="A5" s="91" t="s">
        <v>49</v>
      </c>
      <c r="B5" s="91"/>
      <c r="C5" s="91"/>
      <c r="D5" s="91"/>
      <c r="E5" s="72"/>
    </row>
    <row r="6" spans="1:6" x14ac:dyDescent="0.3">
      <c r="B6" s="37"/>
      <c r="C6" s="37"/>
      <c r="D6" s="37"/>
      <c r="E6" s="37"/>
    </row>
    <row r="7" spans="1:6" ht="18.75" customHeight="1" x14ac:dyDescent="0.3">
      <c r="A7" s="94" t="s">
        <v>179</v>
      </c>
      <c r="B7" s="94"/>
      <c r="C7" s="94"/>
      <c r="D7" s="94"/>
      <c r="E7" s="94"/>
      <c r="F7" s="94"/>
    </row>
    <row r="8" spans="1:6" x14ac:dyDescent="0.3">
      <c r="B8" s="93" t="str">
        <f>Instructions!A73</f>
        <v>SeqMatic Sample Submission Form Version 2.0.4 - Spatial Pools - February 2026</v>
      </c>
      <c r="C8" s="93"/>
      <c r="D8" s="93"/>
      <c r="E8" s="93"/>
      <c r="F8" s="93"/>
    </row>
    <row r="9" spans="1:6" s="19" customFormat="1" ht="15.6" x14ac:dyDescent="0.3">
      <c r="C9" s="25" t="s">
        <v>50</v>
      </c>
      <c r="D9" s="18" t="s">
        <v>51</v>
      </c>
      <c r="E9" s="17" t="s">
        <v>52</v>
      </c>
    </row>
    <row r="10" spans="1:6" s="19" customFormat="1" ht="15.6" x14ac:dyDescent="0.3">
      <c r="C10" s="17"/>
      <c r="D10" s="83" t="str">
        <f>Instructions!A16</f>
        <v>48383 Fremont Blvd</v>
      </c>
      <c r="E10" s="23" t="s">
        <v>53</v>
      </c>
    </row>
    <row r="11" spans="1:6" s="19" customFormat="1" ht="15.6" x14ac:dyDescent="0.3">
      <c r="C11" s="17"/>
      <c r="D11" s="83" t="str">
        <f>Instructions!A17</f>
        <v>Suite 120</v>
      </c>
      <c r="E11" s="23"/>
    </row>
    <row r="12" spans="1:6" s="19" customFormat="1" ht="16.2" thickBot="1" x14ac:dyDescent="0.35">
      <c r="A12" s="75"/>
      <c r="B12" s="76"/>
      <c r="C12" s="76"/>
      <c r="D12" s="84" t="str">
        <f>Instructions!A18</f>
        <v>Fremont, CA 94538</v>
      </c>
      <c r="E12" s="75"/>
      <c r="F12" s="75"/>
    </row>
    <row r="13" spans="1:6" s="19" customFormat="1" ht="24" customHeight="1" thickTop="1" x14ac:dyDescent="0.3">
      <c r="A13" s="92" t="str">
        <f>B23&amp;IF(B19="Express"," Express","")&amp;" Submission Form for Visium "&amp;IF(OR(B33="Other", ISBLANK(B33)), "Spatial", B33)&amp;" Pooled Libraries"</f>
        <v xml:space="preserve"> Submission Form for Visium Spatial Pooled Libraries</v>
      </c>
      <c r="B13" s="92"/>
      <c r="C13" s="92"/>
      <c r="D13" s="92"/>
      <c r="E13" s="92"/>
      <c r="F13" s="92"/>
    </row>
    <row r="14" spans="1:6" s="19" customFormat="1" ht="24" customHeight="1" x14ac:dyDescent="0.3">
      <c r="A14" s="92"/>
      <c r="B14" s="92"/>
      <c r="C14" s="92"/>
      <c r="D14" s="92"/>
      <c r="E14" s="92"/>
      <c r="F14" s="92"/>
    </row>
    <row r="15" spans="1:6" ht="21" x14ac:dyDescent="0.4">
      <c r="A15" s="89" t="s">
        <v>54</v>
      </c>
      <c r="B15" s="89"/>
      <c r="C15" s="89"/>
      <c r="D15" s="89"/>
      <c r="E15" s="89"/>
      <c r="F15" s="89"/>
    </row>
    <row r="16" spans="1:6" ht="15.6" x14ac:dyDescent="0.3">
      <c r="A16" s="1" t="s">
        <v>55</v>
      </c>
      <c r="B16" s="14"/>
      <c r="C16" s="1" t="s">
        <v>56</v>
      </c>
      <c r="D16" s="85"/>
      <c r="E16" s="85"/>
    </row>
    <row r="17" spans="1:6" ht="15.6" x14ac:dyDescent="0.3">
      <c r="A17" s="1" t="s">
        <v>57</v>
      </c>
      <c r="B17" s="14"/>
      <c r="C17" s="1" t="s">
        <v>58</v>
      </c>
      <c r="D17" s="85"/>
      <c r="E17" s="85"/>
    </row>
    <row r="18" spans="1:6" ht="15.6" x14ac:dyDescent="0.3">
      <c r="A18" s="1" t="s">
        <v>59</v>
      </c>
      <c r="B18" s="14"/>
      <c r="C18" s="1" t="s">
        <v>60</v>
      </c>
      <c r="D18" s="85"/>
      <c r="E18" s="85"/>
    </row>
    <row r="19" spans="1:6" ht="15.6" x14ac:dyDescent="0.3">
      <c r="A19" s="1" t="s">
        <v>61</v>
      </c>
      <c r="B19" s="14"/>
      <c r="C19" s="1" t="s">
        <v>62</v>
      </c>
      <c r="D19" s="85"/>
      <c r="E19" s="85"/>
    </row>
    <row r="21" spans="1:6" ht="21" x14ac:dyDescent="0.4">
      <c r="A21" s="89" t="s">
        <v>63</v>
      </c>
      <c r="B21" s="89"/>
      <c r="C21" s="89"/>
      <c r="D21" s="89"/>
      <c r="E21" s="89"/>
      <c r="F21" s="89"/>
    </row>
    <row r="22" spans="1:6" ht="15.6" x14ac:dyDescent="0.3">
      <c r="A22" s="13" t="s">
        <v>64</v>
      </c>
      <c r="B22" s="24"/>
      <c r="C22" s="38" t="s">
        <v>87</v>
      </c>
      <c r="D22" s="39"/>
      <c r="E22" s="39"/>
      <c r="F22" s="40"/>
    </row>
    <row r="23" spans="1:6" ht="15.6" x14ac:dyDescent="0.3">
      <c r="A23" s="13" t="s">
        <v>65</v>
      </c>
      <c r="B23" s="24"/>
      <c r="C23" s="38" t="str">
        <f>_xlfn.TEXTJOIN(", ", TRUE, 'Run Types'!A1:F1)</f>
        <v>MiSeq, NextSeq 550, NextSeq 2000, NovaSeq 6000, NovaSeq X</v>
      </c>
      <c r="D23" s="39"/>
      <c r="E23" s="39"/>
      <c r="F23" s="40"/>
    </row>
    <row r="24" spans="1:6" ht="15.6" x14ac:dyDescent="0.3">
      <c r="A24" s="13" t="s">
        <v>66</v>
      </c>
      <c r="B24" s="24"/>
      <c r="C24" s="38" t="str">
        <f>IF(B24&lt;&gt;"","Select from dropdown","Choose instrumentation first, then select from dropdown")</f>
        <v>Choose instrumentation first, then select from dropdown</v>
      </c>
      <c r="D24" s="39"/>
      <c r="E24" s="39"/>
      <c r="F24" s="40"/>
    </row>
    <row r="25" spans="1:6" ht="15.6" x14ac:dyDescent="0.3">
      <c r="A25" s="13" t="s">
        <v>183</v>
      </c>
      <c r="B25" s="24" t="str">
        <f>IF(B23&lt;&gt;"", IFERROR(IF(SEARCH("Lane", B24),""),VLOOKUP(B24,'Run Types'!L2:M20,2,FALSE)), "")</f>
        <v/>
      </c>
      <c r="C25" s="38" t="str">
        <f>IFERROR(IF(SEARCH("Lane", B24), "Enter desired number of lanes", ""), "Auto-populated based on flow cell type")</f>
        <v>Auto-populated based on flow cell type</v>
      </c>
      <c r="D25" s="39"/>
      <c r="E25" s="39"/>
      <c r="F25" s="40"/>
    </row>
    <row r="26" spans="1:6" ht="15.6" x14ac:dyDescent="0.3">
      <c r="A26" s="61" t="s">
        <v>88</v>
      </c>
      <c r="B26" s="24">
        <f>IF(IFERROR(FIND("HD", B34), -1)&gt;1, 43, 28)</f>
        <v>28</v>
      </c>
      <c r="C26" s="38" t="s">
        <v>89</v>
      </c>
      <c r="D26" s="39"/>
      <c r="E26" s="39"/>
      <c r="F26" s="40"/>
    </row>
    <row r="27" spans="1:6" ht="15.6" x14ac:dyDescent="0.3">
      <c r="A27" s="13" t="s">
        <v>90</v>
      </c>
      <c r="B27" s="24">
        <v>10</v>
      </c>
      <c r="C27" s="38" t="s">
        <v>89</v>
      </c>
      <c r="D27" s="39"/>
      <c r="E27" s="39"/>
      <c r="F27" s="40"/>
    </row>
    <row r="28" spans="1:6" ht="15.6" x14ac:dyDescent="0.3">
      <c r="A28" s="13" t="s">
        <v>91</v>
      </c>
      <c r="B28" s="24">
        <v>10</v>
      </c>
      <c r="C28" s="38" t="s">
        <v>89</v>
      </c>
      <c r="D28" s="39"/>
      <c r="E28" s="39"/>
      <c r="F28" s="40"/>
    </row>
    <row r="29" spans="1:6" ht="15.6" x14ac:dyDescent="0.3">
      <c r="A29" s="13" t="s">
        <v>92</v>
      </c>
      <c r="B29" s="24">
        <f>IF($B$33="FFPE", 50, 118-B26)</f>
        <v>90</v>
      </c>
      <c r="C29" s="38" t="s">
        <v>89</v>
      </c>
      <c r="D29" s="39"/>
      <c r="E29" s="39"/>
      <c r="F29" s="40"/>
    </row>
    <row r="30" spans="1:6" ht="15.6" x14ac:dyDescent="0.3">
      <c r="A30" s="13" t="s">
        <v>67</v>
      </c>
      <c r="B30" s="26">
        <v>0.02</v>
      </c>
      <c r="C30" s="41" t="str">
        <f>IF(B30="","",IF(B30=0,"0% PhiX is not recommended. Please explain reasoning in comments",IF(B30="Unsure","Consult with SeqMatic before submission","")))</f>
        <v/>
      </c>
      <c r="D30" s="42"/>
      <c r="E30" s="42"/>
      <c r="F30" s="43"/>
    </row>
    <row r="32" spans="1:6" ht="21" x14ac:dyDescent="0.4">
      <c r="A32" s="89" t="s">
        <v>76</v>
      </c>
      <c r="B32" s="89"/>
      <c r="C32" s="89"/>
      <c r="D32" s="89"/>
      <c r="E32" s="89"/>
      <c r="F32" s="89"/>
    </row>
    <row r="33" spans="1:7" ht="15.6" x14ac:dyDescent="0.3">
      <c r="A33" s="13" t="s">
        <v>77</v>
      </c>
      <c r="B33" s="24"/>
      <c r="C33" s="86" t="str">
        <f>IF(B33="Other","Please describe in comments section below",_xlfn.TEXTJOIN(", ",TRUE,Dropdowns!A2:A4))</f>
        <v>Fresh Frozen, FFPE</v>
      </c>
      <c r="D33" s="87"/>
      <c r="E33" s="87"/>
      <c r="F33" s="88"/>
    </row>
    <row r="34" spans="1:7" ht="15.6" x14ac:dyDescent="0.3">
      <c r="A34" s="13" t="s">
        <v>78</v>
      </c>
      <c r="B34" s="24"/>
      <c r="C34" s="86" t="str">
        <f>IF(AND(IFERROR(FIND("ATAC",B34),-1)&gt;0,B23="NovaSeq X Lane"),"ERR: ATAC Libraries cannot be run on NovaSeq X Lanes. Choose full flow cell.", "Choose from dropdown")</f>
        <v>Choose from dropdown</v>
      </c>
      <c r="D34" s="87"/>
      <c r="E34" s="87"/>
      <c r="F34" s="88"/>
    </row>
    <row r="35" spans="1:7" ht="16.5" customHeight="1" x14ac:dyDescent="0.3">
      <c r="A35" s="13" t="s">
        <v>80</v>
      </c>
      <c r="B35" s="24"/>
      <c r="C35" s="86" t="s">
        <v>81</v>
      </c>
      <c r="D35" s="87"/>
      <c r="E35" s="87"/>
      <c r="F35" s="88"/>
    </row>
    <row r="36" spans="1:7" ht="15.6" x14ac:dyDescent="0.3">
      <c r="A36" s="13" t="s">
        <v>82</v>
      </c>
      <c r="B36" s="24" t="str">
        <f>"Dual Index Kit " &amp; IF(B33="Fresh Frozen", "TT", "TS")</f>
        <v>Dual Index Kit TS</v>
      </c>
      <c r="C36" s="86" t="s">
        <v>170</v>
      </c>
      <c r="D36" s="87"/>
      <c r="E36" s="87"/>
      <c r="F36" s="88"/>
      <c r="G36" s="60"/>
    </row>
    <row r="37" spans="1:7" x14ac:dyDescent="0.3">
      <c r="A37" s="20" t="s">
        <v>83</v>
      </c>
      <c r="B37" s="20"/>
      <c r="C37" s="20"/>
      <c r="D37" s="20"/>
      <c r="E37" s="20"/>
    </row>
    <row r="38" spans="1:7" ht="21" x14ac:dyDescent="0.4">
      <c r="A38" s="89" t="s">
        <v>84</v>
      </c>
      <c r="B38" s="89"/>
      <c r="C38" s="89"/>
      <c r="D38" s="89"/>
      <c r="E38" s="89"/>
      <c r="F38" s="89"/>
    </row>
    <row r="39" spans="1:7" ht="15.6" x14ac:dyDescent="0.3">
      <c r="A39" s="13" t="s">
        <v>85</v>
      </c>
      <c r="B39" s="24"/>
      <c r="C39" s="86"/>
      <c r="D39" s="87"/>
      <c r="E39" s="87"/>
      <c r="F39" s="88"/>
    </row>
    <row r="40" spans="1:7" ht="15.6" x14ac:dyDescent="0.3">
      <c r="A40" s="13" t="s">
        <v>86</v>
      </c>
      <c r="B40" s="24" t="s">
        <v>175</v>
      </c>
      <c r="C40" s="86" t="str">
        <f>IF(B40="Low","Higher PhiX percentage is required","GEX, ATAC, TCR = High, Feature Barcode, VDJ = Low")</f>
        <v>GEX, ATAC, TCR = High, Feature Barcode, VDJ = Low</v>
      </c>
      <c r="D40" s="87"/>
      <c r="E40" s="87"/>
      <c r="F40" s="88"/>
    </row>
    <row r="42" spans="1:7" ht="21.6" thickBot="1" x14ac:dyDescent="0.45">
      <c r="A42" s="89" t="s">
        <v>68</v>
      </c>
      <c r="B42" s="89"/>
      <c r="C42" s="89"/>
      <c r="D42" s="89"/>
      <c r="E42" s="89"/>
      <c r="F42" s="89"/>
    </row>
    <row r="43" spans="1:7" ht="15.6" thickTop="1" thickBot="1" x14ac:dyDescent="0.35">
      <c r="A43" s="33" t="str">
        <f>IFERROR(IF(SEARCH("Xp",B24),"Lane #","Tube #"),"Tube #")</f>
        <v>Tube #</v>
      </c>
      <c r="B43" s="33" t="s">
        <v>69</v>
      </c>
      <c r="C43" s="33" t="s">
        <v>70</v>
      </c>
      <c r="D43" s="33" t="s">
        <v>71</v>
      </c>
    </row>
    <row r="44" spans="1:7" ht="15" thickTop="1" x14ac:dyDescent="0.3">
      <c r="A44" s="32">
        <v>1</v>
      </c>
      <c r="B44" s="32"/>
      <c r="C44" s="32"/>
      <c r="D44" s="32"/>
    </row>
    <row r="45" spans="1:7" x14ac:dyDescent="0.3">
      <c r="A45" s="12">
        <v>2</v>
      </c>
      <c r="B45" s="12"/>
      <c r="C45" s="12"/>
      <c r="D45" s="12"/>
    </row>
    <row r="46" spans="1:7" x14ac:dyDescent="0.3">
      <c r="A46" s="12">
        <v>3</v>
      </c>
      <c r="B46" s="12"/>
      <c r="C46" s="12"/>
      <c r="D46" s="12"/>
    </row>
    <row r="47" spans="1:7" x14ac:dyDescent="0.3">
      <c r="A47" s="12">
        <v>4</v>
      </c>
      <c r="B47" s="12"/>
      <c r="C47" s="12"/>
      <c r="D47" s="12"/>
    </row>
    <row r="48" spans="1:7" x14ac:dyDescent="0.3">
      <c r="A48" s="12">
        <v>5</v>
      </c>
      <c r="B48" s="12"/>
      <c r="C48" s="12"/>
      <c r="D48" s="12"/>
    </row>
    <row r="49" spans="1:6" x14ac:dyDescent="0.3">
      <c r="A49" s="12">
        <v>6</v>
      </c>
      <c r="B49" s="12"/>
      <c r="C49" s="12"/>
      <c r="D49" s="12"/>
    </row>
    <row r="50" spans="1:6" x14ac:dyDescent="0.3">
      <c r="A50" s="12">
        <v>7</v>
      </c>
      <c r="B50" s="12"/>
      <c r="C50" s="12"/>
      <c r="D50" s="12"/>
    </row>
    <row r="51" spans="1:6" x14ac:dyDescent="0.3">
      <c r="A51" s="12">
        <v>8</v>
      </c>
      <c r="B51" s="12"/>
      <c r="C51" s="12"/>
      <c r="D51" s="12"/>
    </row>
    <row r="52" spans="1:6" x14ac:dyDescent="0.3">
      <c r="A52" s="90" t="s">
        <v>93</v>
      </c>
      <c r="B52" s="90"/>
      <c r="C52" s="90"/>
      <c r="D52" s="90"/>
      <c r="E52" s="20"/>
    </row>
    <row r="53" spans="1:6" x14ac:dyDescent="0.3">
      <c r="B53" s="20"/>
      <c r="C53" s="20"/>
      <c r="D53" s="20"/>
      <c r="E53" s="20"/>
      <c r="F53" s="64"/>
    </row>
    <row r="54" spans="1:6" x14ac:dyDescent="0.3">
      <c r="A54" s="90"/>
      <c r="B54" s="90"/>
      <c r="C54" s="90"/>
      <c r="D54" s="90"/>
      <c r="E54" s="73"/>
    </row>
    <row r="55" spans="1:6" ht="21" x14ac:dyDescent="0.4">
      <c r="A55" s="89" t="s">
        <v>72</v>
      </c>
      <c r="B55" s="89"/>
      <c r="C55" s="89"/>
      <c r="D55" s="89"/>
      <c r="E55" s="89"/>
      <c r="F55" s="89"/>
    </row>
    <row r="56" spans="1:6" ht="60" customHeight="1" x14ac:dyDescent="0.3">
      <c r="A56" s="96"/>
      <c r="B56" s="97"/>
      <c r="C56" s="97"/>
      <c r="D56" s="97"/>
      <c r="E56" s="97"/>
      <c r="F56" s="97"/>
    </row>
    <row r="57" spans="1:6" ht="15.75" customHeight="1" x14ac:dyDescent="0.3"/>
    <row r="58" spans="1:6" ht="21" x14ac:dyDescent="0.4">
      <c r="A58" s="89" t="s">
        <v>73</v>
      </c>
      <c r="B58" s="89"/>
      <c r="C58" s="89"/>
      <c r="D58" s="89"/>
      <c r="E58" s="89"/>
      <c r="F58" s="89"/>
    </row>
    <row r="59" spans="1:6" x14ac:dyDescent="0.3">
      <c r="A59" s="98" t="s">
        <v>94</v>
      </c>
      <c r="B59" s="98"/>
      <c r="C59" s="98"/>
      <c r="D59" s="98"/>
      <c r="E59" s="98"/>
      <c r="F59" s="98"/>
    </row>
    <row r="60" spans="1:6" ht="28.95" customHeight="1" x14ac:dyDescent="0.55000000000000004">
      <c r="A60" s="48"/>
      <c r="B60" s="48"/>
      <c r="C60" s="48"/>
      <c r="D60" s="48"/>
      <c r="E60" s="48"/>
      <c r="F60" s="48"/>
    </row>
    <row r="61" spans="1:6" ht="14.4" customHeight="1" x14ac:dyDescent="0.3">
      <c r="A61" s="99" t="s">
        <v>95</v>
      </c>
      <c r="B61" s="71" t="str">
        <f>Dropdowns!A27</f>
        <v>Dual Index Plate TT</v>
      </c>
      <c r="C61" s="100" t="str">
        <f>Dropdowns!B27</f>
        <v>SI-TT-[well#]</v>
      </c>
      <c r="D61" s="101"/>
      <c r="E61" s="101"/>
      <c r="F61" s="102"/>
    </row>
    <row r="62" spans="1:6" ht="14.4" customHeight="1" x14ac:dyDescent="0.3">
      <c r="A62" s="99"/>
      <c r="B62" s="71" t="str">
        <f>Dropdowns!A28</f>
        <v>Dual Index Plate TS</v>
      </c>
      <c r="C62" s="103" t="str">
        <f>Dropdowns!B28</f>
        <v>SI-TS-[well#]</v>
      </c>
      <c r="D62" s="104"/>
      <c r="E62" s="104"/>
      <c r="F62" s="105"/>
    </row>
    <row r="63" spans="1:6" ht="33.6" customHeight="1" thickBot="1" x14ac:dyDescent="0.35">
      <c r="A63" s="95" t="s">
        <v>189</v>
      </c>
      <c r="B63" s="95"/>
      <c r="C63" s="95"/>
      <c r="D63" s="95"/>
      <c r="E63" s="95"/>
      <c r="F63" s="95"/>
    </row>
    <row r="64" spans="1:6" ht="15.6" thickTop="1" thickBot="1" x14ac:dyDescent="0.35">
      <c r="A64" s="58" t="s">
        <v>75</v>
      </c>
      <c r="B64" s="58" t="s">
        <v>74</v>
      </c>
      <c r="C64" s="58" t="s">
        <v>96</v>
      </c>
      <c r="D64" s="59" t="s">
        <v>177</v>
      </c>
      <c r="E64" s="59" t="s">
        <v>180</v>
      </c>
      <c r="F64" s="58" t="s">
        <v>178</v>
      </c>
    </row>
    <row r="65" spans="1:6" ht="15" thickTop="1" x14ac:dyDescent="0.3">
      <c r="A65" s="51"/>
      <c r="B65" s="57"/>
      <c r="C65" s="15"/>
      <c r="D65" s="15"/>
      <c r="E65" s="77"/>
      <c r="F65" s="55"/>
    </row>
    <row r="66" spans="1:6" x14ac:dyDescent="0.3">
      <c r="A66" s="52"/>
      <c r="B66" s="31"/>
      <c r="C66" s="16"/>
      <c r="D66" s="16"/>
      <c r="E66" s="78"/>
      <c r="F66" s="81"/>
    </row>
    <row r="67" spans="1:6" x14ac:dyDescent="0.3">
      <c r="A67" s="52"/>
      <c r="B67" s="31"/>
      <c r="C67" s="16"/>
      <c r="D67" s="16"/>
      <c r="E67" s="78"/>
      <c r="F67" s="55"/>
    </row>
    <row r="68" spans="1:6" x14ac:dyDescent="0.3">
      <c r="A68" s="52"/>
      <c r="B68" s="31"/>
      <c r="C68" s="16"/>
      <c r="D68" s="16"/>
      <c r="E68" s="78"/>
      <c r="F68" s="55"/>
    </row>
    <row r="69" spans="1:6" x14ac:dyDescent="0.3">
      <c r="A69" s="52"/>
      <c r="B69" s="31"/>
      <c r="C69" s="16"/>
      <c r="D69" s="16"/>
      <c r="E69" s="78"/>
      <c r="F69" s="55"/>
    </row>
    <row r="70" spans="1:6" x14ac:dyDescent="0.3">
      <c r="A70" s="52"/>
      <c r="B70" s="31"/>
      <c r="C70" s="16"/>
      <c r="D70" s="16"/>
      <c r="E70" s="78"/>
      <c r="F70" s="55"/>
    </row>
    <row r="71" spans="1:6" x14ac:dyDescent="0.3">
      <c r="A71" s="52"/>
      <c r="B71" s="31"/>
      <c r="C71" s="16"/>
      <c r="D71" s="16"/>
      <c r="E71" s="78"/>
      <c r="F71" s="55"/>
    </row>
    <row r="72" spans="1:6" x14ac:dyDescent="0.3">
      <c r="A72" s="52"/>
      <c r="B72" s="31"/>
      <c r="C72" s="16"/>
      <c r="D72" s="16"/>
      <c r="E72" s="78"/>
      <c r="F72" s="55"/>
    </row>
    <row r="73" spans="1:6" x14ac:dyDescent="0.3">
      <c r="A73" s="52"/>
      <c r="B73" s="31"/>
      <c r="C73" s="16"/>
      <c r="D73" s="16"/>
      <c r="E73" s="78"/>
      <c r="F73" s="55"/>
    </row>
    <row r="74" spans="1:6" x14ac:dyDescent="0.3">
      <c r="A74" s="52"/>
      <c r="B74" s="31"/>
      <c r="C74" s="16"/>
      <c r="D74" s="16"/>
      <c r="E74" s="78"/>
      <c r="F74" s="55"/>
    </row>
    <row r="75" spans="1:6" x14ac:dyDescent="0.3">
      <c r="A75" s="52"/>
      <c r="B75" s="31"/>
      <c r="C75" s="16"/>
      <c r="D75" s="16"/>
      <c r="E75" s="78"/>
      <c r="F75" s="55"/>
    </row>
    <row r="76" spans="1:6" x14ac:dyDescent="0.3">
      <c r="A76" s="52"/>
      <c r="B76" s="31"/>
      <c r="C76" s="16"/>
      <c r="D76" s="16"/>
      <c r="E76" s="78"/>
      <c r="F76" s="55"/>
    </row>
    <row r="77" spans="1:6" x14ac:dyDescent="0.3">
      <c r="A77" s="53"/>
      <c r="B77" s="44"/>
      <c r="C77" s="45"/>
      <c r="D77" s="45"/>
      <c r="E77" s="79"/>
      <c r="F77" s="55"/>
    </row>
    <row r="78" spans="1:6" x14ac:dyDescent="0.3">
      <c r="A78" s="53"/>
      <c r="B78" s="44"/>
      <c r="C78" s="45"/>
      <c r="D78" s="45"/>
      <c r="E78" s="79"/>
      <c r="F78" s="55"/>
    </row>
    <row r="79" spans="1:6" x14ac:dyDescent="0.3">
      <c r="A79" s="53"/>
      <c r="B79" s="44"/>
      <c r="C79" s="45"/>
      <c r="D79" s="45"/>
      <c r="E79" s="79"/>
      <c r="F79" s="55"/>
    </row>
    <row r="80" spans="1:6" x14ac:dyDescent="0.3">
      <c r="A80" s="54"/>
      <c r="B80" s="46"/>
      <c r="C80" s="47"/>
      <c r="D80" s="47"/>
      <c r="E80" s="80"/>
      <c r="F80" s="56"/>
    </row>
  </sheetData>
  <mergeCells count="31">
    <mergeCell ref="A63:F63"/>
    <mergeCell ref="A55:F55"/>
    <mergeCell ref="A56:F56"/>
    <mergeCell ref="A58:F58"/>
    <mergeCell ref="A54:D54"/>
    <mergeCell ref="A59:F59"/>
    <mergeCell ref="A61:A62"/>
    <mergeCell ref="C61:F61"/>
    <mergeCell ref="C62:F62"/>
    <mergeCell ref="A2:D2"/>
    <mergeCell ref="A4:D4"/>
    <mergeCell ref="A5:D5"/>
    <mergeCell ref="A13:F14"/>
    <mergeCell ref="A15:F15"/>
    <mergeCell ref="B8:F8"/>
    <mergeCell ref="A7:F7"/>
    <mergeCell ref="C40:F40"/>
    <mergeCell ref="A42:F42"/>
    <mergeCell ref="A52:D52"/>
    <mergeCell ref="A21:F21"/>
    <mergeCell ref="A38:F38"/>
    <mergeCell ref="D16:E16"/>
    <mergeCell ref="D17:E17"/>
    <mergeCell ref="D18:E18"/>
    <mergeCell ref="D19:E19"/>
    <mergeCell ref="C39:F39"/>
    <mergeCell ref="A32:F32"/>
    <mergeCell ref="C33:F33"/>
    <mergeCell ref="C34:F34"/>
    <mergeCell ref="C35:F35"/>
    <mergeCell ref="C36:F36"/>
  </mergeCells>
  <phoneticPr fontId="22" type="noConversion"/>
  <conditionalFormatting sqref="A45:D51">
    <cfRule type="expression" dxfId="10" priority="3" stopIfTrue="1">
      <formula>OR($B$24="SP",$B$24="S1",$B$24="S2",$B$24="S4",$B$24="Mid Output",$B$24="High Output",$B$24="Standard",$B$24="Nano",$B$24="Micro")</formula>
    </cfRule>
  </conditionalFormatting>
  <conditionalFormatting sqref="A46:D47">
    <cfRule type="expression" dxfId="9" priority="5" stopIfTrue="1">
      <formula>OR($B$24="SP-Xp",$B$24="S1-Xp",$B$24="S2-Xp")</formula>
    </cfRule>
  </conditionalFormatting>
  <conditionalFormatting sqref="A48:D51">
    <cfRule type="expression" dxfId="8" priority="4" stopIfTrue="1">
      <formula>OR($B$24="SP-Xp",$B$24="S1-Xp",$B$24="S2-Xp",$B$24="S4-Xp")</formula>
    </cfRule>
  </conditionalFormatting>
  <conditionalFormatting sqref="B16:B19 D16:D19">
    <cfRule type="containsBlanks" dxfId="7" priority="20">
      <formula>LEN(TRIM(B16))=0</formula>
    </cfRule>
  </conditionalFormatting>
  <conditionalFormatting sqref="B19">
    <cfRule type="cellIs" dxfId="6" priority="19" operator="equal">
      <formula>"Express"</formula>
    </cfRule>
  </conditionalFormatting>
  <conditionalFormatting sqref="B22:B30">
    <cfRule type="containsBlanks" dxfId="5" priority="1">
      <formula>LEN(TRIM(B22))=0</formula>
    </cfRule>
  </conditionalFormatting>
  <conditionalFormatting sqref="B32:B36">
    <cfRule type="containsBlanks" dxfId="4" priority="2">
      <formula>LEN(TRIM(B32))=0</formula>
    </cfRule>
  </conditionalFormatting>
  <conditionalFormatting sqref="B38:B40">
    <cfRule type="containsBlanks" dxfId="3" priority="18">
      <formula>LEN(TRIM(B38))=0</formula>
    </cfRule>
  </conditionalFormatting>
  <conditionalFormatting sqref="B65:B80">
    <cfRule type="duplicateValues" dxfId="2" priority="31"/>
  </conditionalFormatting>
  <conditionalFormatting sqref="C24:F25">
    <cfRule type="containsText" dxfId="1" priority="17" operator="containsText" text="sheets">
      <formula>NOT(ISERROR(SEARCH("sheets",C24)))</formula>
    </cfRule>
  </conditionalFormatting>
  <conditionalFormatting sqref="C34:F35">
    <cfRule type="containsText" dxfId="0" priority="10" operator="containsText" text="Please">
      <formula>NOT(ISERROR(SEARCH("Please",C34)))</formula>
    </cfRule>
  </conditionalFormatting>
  <dataValidations count="17">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65:B80" xr:uid="{85D689E6-A9E4-42EE-8D33-BDC68D0ED427}">
      <formula1>ISNUMBER(SUMPRODUCT(SEARCH(MID(B65,ROW(INDIRECT("1:"&amp;LEN(B65))),1),"0123456789abcdefghijklmnopqrstuvwxyzABCDEFGHIJKLMNOPQRSTUVWXYZ-_")))</formula1>
    </dataValidation>
    <dataValidation type="list" allowBlank="1" showInputMessage="1" showErrorMessage="1" sqref="B30 B32 B38" xr:uid="{F7571865-6ABB-4034-8300-CF138DA702CC}">
      <formula1>"0%,1%,2%,5%,10%,25%,Unsure"</formula1>
    </dataValidation>
    <dataValidation type="whole" allowBlank="1" showInputMessage="1" showErrorMessage="1" error="Read length must be a numerical value." sqref="B26:B29" xr:uid="{1658B053-9129-4A18-AA7B-57F8D6665393}">
      <formula1>0</formula1>
      <formula2>401</formula2>
    </dataValidation>
    <dataValidation type="list" allowBlank="1" showInputMessage="1" showErrorMessage="1" sqref="B40" xr:uid="{673CE984-57E1-40CC-BE75-F13056622B89}">
      <formula1>"High,Low"</formula1>
    </dataValidation>
    <dataValidation type="list" allowBlank="1" showInputMessage="1" showErrorMessage="1" sqref="B19" xr:uid="{6CE14BF5-36EB-4022-8A24-4FC3A3CB60DD}">
      <formula1>"Standard, Express"</formula1>
    </dataValidation>
    <dataValidation showInputMessage="1" showErrorMessage="1" promptTitle="Tip" prompt="If the pool is to be sequenced in multiple lanes, please enter all lanes this sample ID and index combination. (e.g. If the pool is sequenced across 4 lanes, enter &quot;1,2,3,4&quot;)" sqref="A65:A80" xr:uid="{26650F8C-3EB0-4BF5-B7FB-F39E8035F94E}"/>
    <dataValidation type="list" allowBlank="1" showInputMessage="1" showErrorMessage="1" sqref="B35" xr:uid="{EEF88D6F-977C-4071-9FC4-D515EF639083}">
      <formula1>"qPCR,QuBit,BioAnalyzer,Tapestation,None,Other"</formula1>
    </dataValidation>
    <dataValidation type="whole" operator="greaterThanOrEqual" allowBlank="1" showInputMessage="1" showErrorMessage="1" sqref="B39" xr:uid="{AD7D58AE-97D8-4F69-850A-FC4554F3FE63}">
      <formula1>0</formula1>
    </dataValidation>
    <dataValidation allowBlank="1" error="Please provide full nucleotide sequence (e.g. TAGATCGC). _x000a_Do not use index codes (e.g. 501)" promptTitle="Info" prompt="Please provide full nucleotide sequence (e.g. TAGATCGC). _x000a_Do not use index codes (e.g. 501)" sqref="C65:D80" xr:uid="{03BC6973-852D-4384-A712-3372CBDF8985}"/>
    <dataValidation type="list" allowBlank="1" showInputMessage="1" showErrorMessage="1" sqref="B35" xr:uid="{6F539A83-A22A-4E1D-97AA-985D270D71BE}">
      <formula1>INDIRECT("LibraryPrepKit_"&amp;$B$33)</formula1>
    </dataValidation>
    <dataValidation allowBlank="1" showInputMessage="1" showErrorMessage="1" error="Read length must be a numerical value." sqref="B36" xr:uid="{3910B836-BD40-464F-9B16-0E738FDDFC27}"/>
    <dataValidation type="list" allowBlank="1" showInputMessage="1" showErrorMessage="1" sqref="B34" xr:uid="{70B87092-F457-49DE-B11E-3FEDCA7FB482}">
      <formula1>INDIRECT("LibraryPrepKit_"&amp;SUBSTITUTE(B33, " ", ""))</formula1>
    </dataValidation>
    <dataValidation type="list" allowBlank="1" error="Please provide full nucleotide sequence (e.g. TAGATCGC). _x000a_Do not use index codes (e.g. 501)" promptTitle="Info" prompt="Please provide full nucleotide sequence (e.g. TAGATCGC). _x000a_Do not use index codes (e.g. 501)" sqref="E65:E80" xr:uid="{99432A4A-5F3C-40CB-998F-D9FE591C18A1}">
      <formula1>"A1, D1"</formula1>
    </dataValidation>
    <dataValidation type="list" allowBlank="1" error="Please provide full nucleotide sequence (e.g. TAGATCGC). _x000a_Do not use index codes (e.g. 501)" promptTitle="Info" prompt="Please provide full nucleotide sequence (e.g. TAGATCGC). _x000a_Do not use index codes (e.g. 501)" sqref="F65:F80" xr:uid="{89CD988F-AA89-4D68-A903-C8489DDC0021}">
      <formula1>"Human, Mouse"</formula1>
    </dataValidation>
    <dataValidation type="whole" operator="greaterThanOrEqual" allowBlank="1" showInputMessage="1" showErrorMessage="1" sqref="B25" xr:uid="{6666D4D8-0921-4635-A197-A1EEDAD46879}">
      <formula1>1</formula1>
    </dataValidation>
    <dataValidation type="list" allowBlank="1" showInputMessage="1" showErrorMessage="1" sqref="B40" xr:uid="{8FCA91DF-4610-4E71-BDB2-98F7891DC045}">
      <formula1>"High, Low, Unsure"</formula1>
    </dataValidation>
    <dataValidation type="list" allowBlank="1" showInputMessage="1" showErrorMessage="1" sqref="B36" xr:uid="{F9286A4D-0BB9-4BD6-BA4C-8F96AB96B528}">
      <formula1>"Dual Index Kit TT, Dual Index Kit TS"</formula1>
    </dataValidation>
  </dataValidations>
  <hyperlinks>
    <hyperlink ref="E10" r:id="rId1" xr:uid="{AC949217-958D-4D9B-A36E-9D0562F6395E}"/>
  </hyperlinks>
  <pageMargins left="0.25" right="0.25" top="0.75" bottom="0.75" header="0.3" footer="0.3"/>
  <pageSetup scale="75" orientation="portrait" r:id="rId2"/>
  <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F5A455C3-A24B-4A5D-BC7E-8043E7343844}">
          <x14:formula1>
            <xm:f>_xlfn.ANCHORARRAY(Dropdowns!$G$18)</xm:f>
          </x14:formula1>
          <xm:sqref>B24</xm:sqref>
        </x14:dataValidation>
        <x14:dataValidation type="list" allowBlank="1" showInputMessage="1" showErrorMessage="1" xr:uid="{CBE83CDF-04CF-492C-B9C5-BFE2A5DCD379}">
          <x14:formula1>
            <xm:f>Dropdowns!$A$2:$A$3</xm:f>
          </x14:formula1>
          <xm:sqref>B33</xm:sqref>
        </x14:dataValidation>
        <x14:dataValidation type="list" allowBlank="1" showInputMessage="1" showErrorMessage="1" xr:uid="{67CD918C-49D8-42CB-BB2F-8FB7A9167CB1}">
          <x14:formula1>
            <xm:f>Dropdowns!$A$17:$E$17</xm:f>
          </x14:formula1>
          <xm:sqref>B23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AE5D-6386-42D2-A75E-5B882260E664}">
  <dimension ref="A1:K39"/>
  <sheetViews>
    <sheetView workbookViewId="0">
      <selection activeCell="B2" sqref="B2:C4"/>
    </sheetView>
  </sheetViews>
  <sheetFormatPr defaultRowHeight="14.4" x14ac:dyDescent="0.3"/>
  <cols>
    <col min="1" max="1" width="20.88671875" customWidth="1"/>
    <col min="2" max="4" width="20.109375" customWidth="1"/>
    <col min="5" max="5" width="25.6640625" customWidth="1"/>
    <col min="6" max="7" width="20.109375" customWidth="1"/>
    <col min="8" max="8" width="13.88671875" bestFit="1" customWidth="1"/>
  </cols>
  <sheetData>
    <row r="1" spans="1:11" x14ac:dyDescent="0.3">
      <c r="A1" s="2" t="s">
        <v>97</v>
      </c>
      <c r="B1" s="2" t="s">
        <v>173</v>
      </c>
      <c r="C1" s="2" t="s">
        <v>174</v>
      </c>
      <c r="D1" s="2" t="s">
        <v>98</v>
      </c>
      <c r="E1" s="2" t="s">
        <v>99</v>
      </c>
      <c r="F1" s="2" t="s">
        <v>100</v>
      </c>
      <c r="G1" s="2" t="s">
        <v>101</v>
      </c>
    </row>
    <row r="2" spans="1:11" x14ac:dyDescent="0.3">
      <c r="A2" t="s">
        <v>171</v>
      </c>
      <c r="B2" t="s">
        <v>198</v>
      </c>
      <c r="C2" t="s">
        <v>197</v>
      </c>
      <c r="D2" t="s">
        <v>103</v>
      </c>
      <c r="E2" t="s">
        <v>104</v>
      </c>
      <c r="F2" t="s">
        <v>103</v>
      </c>
      <c r="G2" t="s">
        <v>105</v>
      </c>
    </row>
    <row r="3" spans="1:11" x14ac:dyDescent="0.3">
      <c r="A3" t="s">
        <v>172</v>
      </c>
      <c r="B3" t="s">
        <v>176</v>
      </c>
      <c r="C3" t="s">
        <v>199</v>
      </c>
      <c r="D3" t="s">
        <v>107</v>
      </c>
      <c r="E3" t="s">
        <v>108</v>
      </c>
      <c r="F3" t="s">
        <v>107</v>
      </c>
      <c r="G3" t="s">
        <v>109</v>
      </c>
    </row>
    <row r="4" spans="1:11" x14ac:dyDescent="0.3">
      <c r="C4" t="s">
        <v>200</v>
      </c>
      <c r="D4" t="s">
        <v>112</v>
      </c>
      <c r="E4" t="s">
        <v>113</v>
      </c>
      <c r="F4" t="s">
        <v>112</v>
      </c>
      <c r="G4" t="s">
        <v>114</v>
      </c>
    </row>
    <row r="5" spans="1:11" x14ac:dyDescent="0.3">
      <c r="D5" t="s">
        <v>116</v>
      </c>
      <c r="F5" t="s">
        <v>116</v>
      </c>
      <c r="G5" t="s">
        <v>117</v>
      </c>
    </row>
    <row r="6" spans="1:11" x14ac:dyDescent="0.3">
      <c r="D6" t="s">
        <v>120</v>
      </c>
      <c r="F6" t="s">
        <v>120</v>
      </c>
      <c r="G6" t="s">
        <v>121</v>
      </c>
    </row>
    <row r="7" spans="1:11" x14ac:dyDescent="0.3">
      <c r="D7" t="s">
        <v>122</v>
      </c>
      <c r="F7" t="s">
        <v>122</v>
      </c>
      <c r="G7" t="s">
        <v>123</v>
      </c>
    </row>
    <row r="8" spans="1:11" x14ac:dyDescent="0.3">
      <c r="D8" t="s">
        <v>124</v>
      </c>
      <c r="F8" t="s">
        <v>124</v>
      </c>
      <c r="G8" t="s">
        <v>125</v>
      </c>
    </row>
    <row r="9" spans="1:11" x14ac:dyDescent="0.3">
      <c r="D9" t="s">
        <v>126</v>
      </c>
    </row>
    <row r="10" spans="1:11" x14ac:dyDescent="0.3">
      <c r="J10" t="str" cm="1">
        <f t="array" ref="J10:K10">_xlfn.TEXTSPLIT("Fresh Frozen", " ")</f>
        <v>Fresh</v>
      </c>
      <c r="K10" t="str">
        <v>Frozen</v>
      </c>
    </row>
    <row r="11" spans="1:11" x14ac:dyDescent="0.3">
      <c r="A11" s="2" t="s">
        <v>102</v>
      </c>
      <c r="B11" s="2" t="s">
        <v>79</v>
      </c>
      <c r="C11" s="2" t="s">
        <v>111</v>
      </c>
      <c r="D11" s="2" t="s">
        <v>118</v>
      </c>
      <c r="E11" s="2" t="s">
        <v>115</v>
      </c>
      <c r="F11" s="2" t="s">
        <v>104</v>
      </c>
      <c r="G11" s="2" t="s">
        <v>108</v>
      </c>
      <c r="H11" s="2" t="s">
        <v>113</v>
      </c>
      <c r="I11" s="2" t="s">
        <v>110</v>
      </c>
    </row>
    <row r="12" spans="1:11" x14ac:dyDescent="0.3">
      <c r="A12">
        <v>28</v>
      </c>
      <c r="B12">
        <v>26</v>
      </c>
      <c r="C12">
        <v>26</v>
      </c>
      <c r="D12">
        <v>50</v>
      </c>
      <c r="E12">
        <v>50</v>
      </c>
      <c r="F12">
        <v>74</v>
      </c>
      <c r="G12">
        <v>74</v>
      </c>
      <c r="H12">
        <v>216</v>
      </c>
    </row>
    <row r="13" spans="1:11" x14ac:dyDescent="0.3">
      <c r="A13">
        <v>10</v>
      </c>
      <c r="B13">
        <v>10</v>
      </c>
      <c r="C13">
        <v>8</v>
      </c>
      <c r="D13">
        <v>10</v>
      </c>
      <c r="E13">
        <v>8</v>
      </c>
      <c r="F13">
        <v>6</v>
      </c>
      <c r="G13">
        <v>8</v>
      </c>
      <c r="H13">
        <v>8</v>
      </c>
    </row>
    <row r="14" spans="1:11" x14ac:dyDescent="0.3">
      <c r="A14">
        <v>10</v>
      </c>
      <c r="B14">
        <v>10</v>
      </c>
      <c r="C14">
        <v>0</v>
      </c>
      <c r="D14">
        <v>24</v>
      </c>
      <c r="E14">
        <v>16</v>
      </c>
      <c r="F14">
        <v>0</v>
      </c>
      <c r="G14">
        <v>8</v>
      </c>
      <c r="H14">
        <v>8</v>
      </c>
    </row>
    <row r="15" spans="1:11" x14ac:dyDescent="0.3">
      <c r="A15">
        <v>90</v>
      </c>
      <c r="B15">
        <v>90</v>
      </c>
      <c r="C15">
        <v>91</v>
      </c>
      <c r="D15">
        <v>90</v>
      </c>
      <c r="E15">
        <v>50</v>
      </c>
      <c r="F15">
        <v>86</v>
      </c>
      <c r="G15">
        <v>86</v>
      </c>
      <c r="H15">
        <v>86</v>
      </c>
    </row>
    <row r="17" spans="1:7" x14ac:dyDescent="0.3">
      <c r="A17" s="2" t="s">
        <v>127</v>
      </c>
      <c r="B17" s="2" t="s">
        <v>128</v>
      </c>
      <c r="C17" s="2" t="s">
        <v>129</v>
      </c>
      <c r="D17" s="2" t="s">
        <v>188</v>
      </c>
      <c r="E17" s="2"/>
      <c r="G17" t="e">
        <f>MATCH('Prepared Library Pool'!B23, Dropdowns!A17:E17, 0)</f>
        <v>#N/A</v>
      </c>
    </row>
    <row r="18" spans="1:7" x14ac:dyDescent="0.3">
      <c r="A18" t="s">
        <v>130</v>
      </c>
      <c r="B18" t="s">
        <v>131</v>
      </c>
      <c r="C18" t="s">
        <v>132</v>
      </c>
      <c r="D18" t="s">
        <v>185</v>
      </c>
      <c r="G18" t="e" cm="1">
        <f t="array" aca="1" ref="G18" ca="1">INDIRECT(CHAR(64+G17)&amp;"18:"&amp;CHAR(64+G17)&amp;"25")</f>
        <v>#N/A</v>
      </c>
    </row>
    <row r="19" spans="1:7" x14ac:dyDescent="0.3">
      <c r="A19" t="s">
        <v>133</v>
      </c>
      <c r="B19" t="s">
        <v>134</v>
      </c>
      <c r="C19" t="s">
        <v>135</v>
      </c>
      <c r="D19" t="s">
        <v>187</v>
      </c>
      <c r="E19" t="s">
        <v>136</v>
      </c>
    </row>
    <row r="20" spans="1:7" x14ac:dyDescent="0.3">
      <c r="A20" t="s">
        <v>137</v>
      </c>
      <c r="B20" t="s">
        <v>136</v>
      </c>
      <c r="C20" t="s">
        <v>21</v>
      </c>
      <c r="D20" t="s">
        <v>186</v>
      </c>
      <c r="E20" t="s">
        <v>136</v>
      </c>
    </row>
    <row r="21" spans="1:7" x14ac:dyDescent="0.3">
      <c r="A21" t="s">
        <v>136</v>
      </c>
      <c r="B21" t="s">
        <v>136</v>
      </c>
      <c r="C21" t="s">
        <v>22</v>
      </c>
      <c r="D21" t="s">
        <v>136</v>
      </c>
      <c r="E21" t="s">
        <v>136</v>
      </c>
    </row>
    <row r="22" spans="1:7" x14ac:dyDescent="0.3">
      <c r="A22" t="s">
        <v>136</v>
      </c>
      <c r="B22" t="s">
        <v>136</v>
      </c>
      <c r="C22" t="s">
        <v>138</v>
      </c>
      <c r="D22" t="s">
        <v>136</v>
      </c>
      <c r="E22" t="s">
        <v>136</v>
      </c>
    </row>
    <row r="23" spans="1:7" x14ac:dyDescent="0.3">
      <c r="A23" t="s">
        <v>136</v>
      </c>
      <c r="B23" t="s">
        <v>136</v>
      </c>
      <c r="C23" t="s">
        <v>139</v>
      </c>
      <c r="D23" t="s">
        <v>136</v>
      </c>
      <c r="E23" t="s">
        <v>136</v>
      </c>
    </row>
    <row r="24" spans="1:7" x14ac:dyDescent="0.3">
      <c r="A24" t="s">
        <v>136</v>
      </c>
      <c r="B24" t="s">
        <v>136</v>
      </c>
      <c r="C24" t="s">
        <v>140</v>
      </c>
      <c r="D24" t="s">
        <v>136</v>
      </c>
      <c r="E24" t="s">
        <v>136</v>
      </c>
    </row>
    <row r="25" spans="1:7" x14ac:dyDescent="0.3">
      <c r="A25" t="s">
        <v>136</v>
      </c>
      <c r="B25" t="s">
        <v>136</v>
      </c>
      <c r="C25" t="s">
        <v>141</v>
      </c>
      <c r="D25" t="s">
        <v>136</v>
      </c>
      <c r="E25" t="s">
        <v>136</v>
      </c>
    </row>
    <row r="27" spans="1:7" x14ac:dyDescent="0.3">
      <c r="A27" s="49" t="s">
        <v>144</v>
      </c>
      <c r="B27" s="50" t="s">
        <v>145</v>
      </c>
      <c r="D27" s="49" t="s">
        <v>104</v>
      </c>
      <c r="E27" s="50" t="s">
        <v>142</v>
      </c>
    </row>
    <row r="28" spans="1:7" x14ac:dyDescent="0.3">
      <c r="A28" s="49" t="s">
        <v>181</v>
      </c>
      <c r="B28" s="50" t="s">
        <v>182</v>
      </c>
      <c r="D28" s="49" t="s">
        <v>108</v>
      </c>
      <c r="E28" s="50" t="s">
        <v>143</v>
      </c>
    </row>
    <row r="29" spans="1:7" x14ac:dyDescent="0.3">
      <c r="D29" s="49" t="s">
        <v>113</v>
      </c>
      <c r="E29" s="50" t="s">
        <v>146</v>
      </c>
    </row>
    <row r="30" spans="1:7" x14ac:dyDescent="0.3">
      <c r="D30" s="49" t="str">
        <f>""</f>
        <v/>
      </c>
      <c r="E30" s="49" t="str">
        <f>""</f>
        <v/>
      </c>
    </row>
    <row r="31" spans="1:7" x14ac:dyDescent="0.3">
      <c r="D31" s="49" t="str">
        <f>""</f>
        <v/>
      </c>
      <c r="E31" s="49" t="str">
        <f>""</f>
        <v/>
      </c>
    </row>
    <row r="32" spans="1:7" x14ac:dyDescent="0.3">
      <c r="D32" s="49" t="str">
        <f>""</f>
        <v/>
      </c>
      <c r="E32" s="49" t="str">
        <f>""</f>
        <v/>
      </c>
    </row>
    <row r="34" spans="1:5" x14ac:dyDescent="0.3">
      <c r="A34">
        <f>IFERROR(FIND(Dropdowns!A35, 'Prepared Library Pool'!$B$34), -1)</f>
        <v>-1</v>
      </c>
      <c r="B34">
        <f>IFERROR(FIND(Dropdowns!B35, 'Prepared Library Pool'!$B$34), -1)</f>
        <v>-1</v>
      </c>
      <c r="C34">
        <f>IFERROR(FIND(Dropdowns!C35, 'Prepared Library Pool'!$B$34), -1)</f>
        <v>-1</v>
      </c>
      <c r="D34">
        <f>IFERROR(FIND(Dropdowns!D35, 'Prepared Library Pool'!$B$34), -1)</f>
        <v>-1</v>
      </c>
      <c r="E34">
        <f>IFERROR(FIND(Dropdowns!E35, 'Prepared Library Pool'!$B$34), -1)</f>
        <v>-1</v>
      </c>
    </row>
    <row r="35" spans="1:5" x14ac:dyDescent="0.3">
      <c r="A35" t="s">
        <v>147</v>
      </c>
      <c r="B35" t="s">
        <v>148</v>
      </c>
      <c r="C35" t="s">
        <v>149</v>
      </c>
      <c r="D35" t="s">
        <v>106</v>
      </c>
      <c r="E35" t="s">
        <v>119</v>
      </c>
    </row>
    <row r="36" spans="1:5" x14ac:dyDescent="0.3">
      <c r="A36" t="s">
        <v>150</v>
      </c>
      <c r="B36" t="s">
        <v>151</v>
      </c>
      <c r="C36" t="s">
        <v>152</v>
      </c>
      <c r="D36" t="s">
        <v>152</v>
      </c>
      <c r="E36" t="s">
        <v>119</v>
      </c>
    </row>
    <row r="37" spans="1:5" x14ac:dyDescent="0.3">
      <c r="A37" t="s">
        <v>153</v>
      </c>
      <c r="B37" t="s">
        <v>154</v>
      </c>
      <c r="C37" t="s">
        <v>149</v>
      </c>
    </row>
    <row r="38" spans="1:5" x14ac:dyDescent="0.3">
      <c r="A38" t="s">
        <v>126</v>
      </c>
      <c r="B38" t="s">
        <v>153</v>
      </c>
      <c r="C38" t="s">
        <v>155</v>
      </c>
    </row>
    <row r="39" spans="1:5" x14ac:dyDescent="0.3">
      <c r="B39" t="s">
        <v>110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8"/>
  <sheetViews>
    <sheetView workbookViewId="0">
      <selection activeCell="U15" sqref="U15"/>
    </sheetView>
  </sheetViews>
  <sheetFormatPr defaultRowHeight="14.4" x14ac:dyDescent="0.3"/>
  <cols>
    <col min="1" max="1" width="8.88671875" bestFit="1" customWidth="1"/>
    <col min="2" max="2" width="11.6640625" bestFit="1" customWidth="1"/>
    <col min="3" max="3" width="11.6640625" customWidth="1"/>
    <col min="4" max="4" width="12.88671875" bestFit="1" customWidth="1"/>
    <col min="5" max="5" width="10" bestFit="1" customWidth="1"/>
  </cols>
  <sheetData>
    <row r="1" spans="1:14" x14ac:dyDescent="0.3">
      <c r="A1" s="2" t="s">
        <v>127</v>
      </c>
      <c r="B1" s="2" t="s">
        <v>193</v>
      </c>
      <c r="C1" s="2" t="s">
        <v>194</v>
      </c>
      <c r="D1" s="2" t="s">
        <v>129</v>
      </c>
      <c r="E1" s="2" t="s">
        <v>188</v>
      </c>
      <c r="F1" s="2"/>
      <c r="L1" t="s">
        <v>184</v>
      </c>
    </row>
    <row r="2" spans="1:14" x14ac:dyDescent="0.3">
      <c r="A2" t="s">
        <v>130</v>
      </c>
      <c r="B2" t="s">
        <v>131</v>
      </c>
      <c r="C2" t="s">
        <v>195</v>
      </c>
      <c r="D2" t="s">
        <v>132</v>
      </c>
      <c r="E2" t="s">
        <v>185</v>
      </c>
      <c r="L2" t="s">
        <v>130</v>
      </c>
      <c r="M2">
        <v>1</v>
      </c>
      <c r="N2">
        <v>1</v>
      </c>
    </row>
    <row r="3" spans="1:14" x14ac:dyDescent="0.3">
      <c r="A3" t="s">
        <v>133</v>
      </c>
      <c r="B3" t="s">
        <v>134</v>
      </c>
      <c r="C3" t="s">
        <v>196</v>
      </c>
      <c r="D3" t="s">
        <v>135</v>
      </c>
      <c r="E3" t="s">
        <v>187</v>
      </c>
      <c r="L3" t="s">
        <v>133</v>
      </c>
      <c r="M3">
        <v>1</v>
      </c>
      <c r="N3">
        <v>2</v>
      </c>
    </row>
    <row r="4" spans="1:14" x14ac:dyDescent="0.3">
      <c r="A4" t="s">
        <v>137</v>
      </c>
      <c r="B4" t="str">
        <f>""</f>
        <v/>
      </c>
      <c r="C4" t="s">
        <v>136</v>
      </c>
      <c r="D4" t="s">
        <v>21</v>
      </c>
      <c r="E4" t="s">
        <v>186</v>
      </c>
      <c r="L4" t="s">
        <v>137</v>
      </c>
      <c r="M4">
        <v>1</v>
      </c>
      <c r="N4">
        <v>3</v>
      </c>
    </row>
    <row r="5" spans="1:14" x14ac:dyDescent="0.3">
      <c r="B5" t="str">
        <f>""</f>
        <v/>
      </c>
      <c r="C5" t="s">
        <v>136</v>
      </c>
      <c r="D5" t="s">
        <v>22</v>
      </c>
      <c r="L5" t="s">
        <v>131</v>
      </c>
      <c r="M5">
        <v>4</v>
      </c>
      <c r="N5">
        <v>4</v>
      </c>
    </row>
    <row r="6" spans="1:14" x14ac:dyDescent="0.3">
      <c r="B6" t="str">
        <f>""</f>
        <v/>
      </c>
      <c r="C6" t="s">
        <v>136</v>
      </c>
      <c r="D6" t="s">
        <v>138</v>
      </c>
      <c r="L6" t="s">
        <v>134</v>
      </c>
      <c r="M6">
        <v>4</v>
      </c>
      <c r="N6">
        <v>5</v>
      </c>
    </row>
    <row r="7" spans="1:14" x14ac:dyDescent="0.3">
      <c r="B7" t="str">
        <f>""</f>
        <v/>
      </c>
      <c r="C7" t="s">
        <v>136</v>
      </c>
      <c r="D7" t="s">
        <v>139</v>
      </c>
      <c r="L7" t="s">
        <v>195</v>
      </c>
      <c r="M7">
        <v>1</v>
      </c>
      <c r="N7">
        <v>6</v>
      </c>
    </row>
    <row r="8" spans="1:14" x14ac:dyDescent="0.3">
      <c r="B8" t="str">
        <f>""</f>
        <v/>
      </c>
      <c r="C8" t="s">
        <v>136</v>
      </c>
      <c r="D8" t="s">
        <v>140</v>
      </c>
      <c r="L8" t="s">
        <v>196</v>
      </c>
      <c r="M8">
        <v>1</v>
      </c>
      <c r="N8">
        <v>7</v>
      </c>
    </row>
    <row r="9" spans="1:14" x14ac:dyDescent="0.3">
      <c r="B9" t="str">
        <f>""</f>
        <v/>
      </c>
      <c r="C9" t="s">
        <v>136</v>
      </c>
      <c r="D9" t="s">
        <v>141</v>
      </c>
      <c r="L9" t="s">
        <v>132</v>
      </c>
      <c r="M9">
        <v>2</v>
      </c>
      <c r="N9">
        <v>8</v>
      </c>
    </row>
    <row r="10" spans="1:14" x14ac:dyDescent="0.3">
      <c r="L10" t="s">
        <v>135</v>
      </c>
      <c r="M10">
        <v>2</v>
      </c>
    </row>
    <row r="11" spans="1:14" x14ac:dyDescent="0.3">
      <c r="F11">
        <f>MATCH("NovaSeq 6000", A1:F1, 0)</f>
        <v>4</v>
      </c>
      <c r="L11" t="s">
        <v>21</v>
      </c>
      <c r="M11">
        <v>2</v>
      </c>
    </row>
    <row r="12" spans="1:14" x14ac:dyDescent="0.3">
      <c r="L12" t="s">
        <v>22</v>
      </c>
      <c r="M12">
        <v>4</v>
      </c>
    </row>
    <row r="13" spans="1:14" x14ac:dyDescent="0.3">
      <c r="L13" t="s">
        <v>138</v>
      </c>
      <c r="M13">
        <v>2</v>
      </c>
    </row>
    <row r="14" spans="1:14" x14ac:dyDescent="0.3">
      <c r="L14" t="s">
        <v>139</v>
      </c>
      <c r="M14">
        <v>2</v>
      </c>
    </row>
    <row r="15" spans="1:14" x14ac:dyDescent="0.3">
      <c r="L15" t="s">
        <v>140</v>
      </c>
      <c r="M15">
        <v>2</v>
      </c>
    </row>
    <row r="16" spans="1:14" x14ac:dyDescent="0.3">
      <c r="L16" t="s">
        <v>141</v>
      </c>
      <c r="M16">
        <v>4</v>
      </c>
    </row>
    <row r="17" spans="12:13" x14ac:dyDescent="0.3">
      <c r="L17" t="s">
        <v>185</v>
      </c>
      <c r="M17">
        <v>8</v>
      </c>
    </row>
    <row r="18" spans="12:13" x14ac:dyDescent="0.3">
      <c r="L18" t="s">
        <v>186</v>
      </c>
      <c r="M18">
        <v>8</v>
      </c>
    </row>
  </sheetData>
  <phoneticPr fontId="22"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10" ma:contentTypeDescription="Create a new document." ma:contentTypeScope="" ma:versionID="0877f532753b0f40533c9ba08d1c6250">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21082eff25e642871633b24f112f8f3b"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094F32-6315-4EE7-A9D0-9527CF879301}">
  <ds:schemaRefs>
    <ds:schemaRef ds:uri="http://schemas.microsoft.com/sharepoint/v3/contenttype/forms"/>
  </ds:schemaRefs>
</ds:datastoreItem>
</file>

<file path=customXml/itemProps2.xml><?xml version="1.0" encoding="utf-8"?>
<ds:datastoreItem xmlns:ds="http://schemas.openxmlformats.org/officeDocument/2006/customXml" ds:itemID="{6DD21521-ECB4-40DD-AA8E-333CDD224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F2CF1-63D4-4478-B173-6BEC6082E374}">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Instructions</vt:lpstr>
      <vt:lpstr>Prepared Library Pool</vt:lpstr>
      <vt:lpstr>Dropdowns</vt:lpstr>
      <vt:lpstr>Run Types</vt:lpstr>
      <vt:lpstr>IndexType_10X</vt:lpstr>
      <vt:lpstr>IndexType_Parse</vt:lpstr>
      <vt:lpstr>LibraryPrepKit_FFPE</vt:lpstr>
      <vt:lpstr>LibraryPrepKit_FreshFrozen</vt:lpstr>
      <vt:lpstr>MiSeq</vt:lpstr>
      <vt:lpstr>NextSeq</vt:lpstr>
      <vt:lpstr>NovaSeq6000</vt:lpstr>
      <vt:lpstr>NovaSeqX</vt:lpstr>
      <vt:lpstr>Instructions!Print_Area</vt:lpstr>
      <vt:lpstr>'Prepared Library Pool'!Print_Area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cp:lastPrinted>2023-09-20T01:03:04Z</cp:lastPrinted>
  <dcterms:created xsi:type="dcterms:W3CDTF">2012-12-17T23:25:51Z</dcterms:created>
  <dcterms:modified xsi:type="dcterms:W3CDTF">2026-03-05T18:43:21Z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y fmtid="{D5CDD505-2E9C-101B-9397-08002B2CF9AE}" pid="3" name="MediaServiceImageTags">
    <vt:lpwstr/>
  </property>
</Properties>
</file>