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hidePivotFieldList="1" defaultThemeVersion="124226"/>
  <mc:AlternateContent xmlns:mc="http://schemas.openxmlformats.org/markup-compatibility/2006">
    <mc:Choice Requires="x15">
      <x15ac:absPath xmlns:x15ac="http://schemas.microsoft.com/office/spreadsheetml/2010/11/ac" url="\\10.1.10.45\Lab Tracking\Customers\Forms and Documents\Sample Submission Forms\"/>
    </mc:Choice>
  </mc:AlternateContent>
  <xr:revisionPtr revIDLastSave="0" documentId="13_ncr:1_{C733AFCB-3E4B-4AC3-A03A-D0E67D81B3EA}" xr6:coauthVersionLast="47" xr6:coauthVersionMax="47" xr10:uidLastSave="{00000000-0000-0000-0000-000000000000}"/>
  <bookViews>
    <workbookView xWindow="-108" yWindow="-108" windowWidth="23256" windowHeight="12456" xr2:uid="{00000000-000D-0000-FFFF-FFFF00000000}"/>
  </bookViews>
  <sheets>
    <sheet name="Instructions" sheetId="4" r:id="rId1"/>
    <sheet name="Prepared Library Pool" sheetId="9" r:id="rId2"/>
    <sheet name="Multiplexing Sheet" sheetId="11" r:id="rId3"/>
    <sheet name="Dropdowns" sheetId="10" state="hidden" r:id="rId4"/>
    <sheet name="Run Types" sheetId="8" state="hidden" r:id="rId5"/>
  </sheets>
  <definedNames>
    <definedName name="HiSeq">'Run Types'!#REF!</definedName>
    <definedName name="IndexType_10X">Dropdowns!$D$2:$D$10</definedName>
    <definedName name="IndexType_Parse">Dropdowns!$E$2:$E$6</definedName>
    <definedName name="LibraryPrepKit_10X">Dropdowns!$B$2:$B$10</definedName>
    <definedName name="LibraryPrepKit_Parse">Dropdowns!$C$2:$C$7</definedName>
    <definedName name="MiSeq">'Run Types'!$A$2:$A$4</definedName>
    <definedName name="NextSeq">'Run Types'!$B$2:$B$3</definedName>
    <definedName name="NovaSeq6000">'Run Types'!$D$2:$D$9</definedName>
    <definedName name="NovaSeqX">'Run Types'!$E$2:$E$2</definedName>
    <definedName name="_xlnm.Print_Area" localSheetId="0">Instructions!$A$1:$D$75</definedName>
    <definedName name="_xlnm.Print_Area" localSheetId="1">'Prepared Library Pool'!$A$7:$E$57</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 i="9" l="1"/>
  <c r="B28" i="9"/>
  <c r="B27" i="9"/>
  <c r="B26" i="9"/>
  <c r="B9" i="8"/>
  <c r="B8" i="8"/>
  <c r="B7" i="8"/>
  <c r="B6" i="8"/>
  <c r="B5" i="8"/>
  <c r="B4" i="8"/>
  <c r="C12" i="9"/>
  <c r="C11" i="9"/>
  <c r="C10" i="9"/>
  <c r="D26" i="10" l="1"/>
  <c r="D25" i="10"/>
  <c r="D24" i="10"/>
  <c r="A11" i="8"/>
  <c r="E9" i="8"/>
  <c r="E8" i="8"/>
  <c r="E7" i="8"/>
  <c r="B25" i="9"/>
  <c r="A12" i="8" a="1"/>
  <c r="A12" i="8" l="1"/>
  <c r="C25" i="9"/>
  <c r="G18" i="10" l="1"/>
  <c r="H5" i="8"/>
  <c r="H6" i="8" s="1"/>
  <c r="H7" i="8" s="1"/>
  <c r="H8" i="8" s="1"/>
  <c r="H9" i="8" s="1"/>
  <c r="H10" i="8" s="1"/>
  <c r="H11" i="8" s="1"/>
  <c r="G19" i="10" a="1"/>
  <c r="G19" i="10" l="1"/>
  <c r="B35" i="10"/>
  <c r="E35" i="10"/>
  <c r="D35" i="10"/>
  <c r="C35" i="10"/>
  <c r="A35" i="10"/>
  <c r="C40" i="9"/>
  <c r="C34" i="9"/>
  <c r="C23" i="9"/>
  <c r="D36" i="9"/>
  <c r="E33" i="10" l="1"/>
  <c r="D33" i="10"/>
  <c r="E32" i="10"/>
  <c r="D32" i="10"/>
  <c r="E31" i="10"/>
  <c r="D31" i="10"/>
  <c r="C66" i="9"/>
  <c r="B66" i="9"/>
  <c r="C65" i="9"/>
  <c r="B65" i="9"/>
  <c r="C64" i="9"/>
  <c r="B64" i="9"/>
  <c r="C63" i="9"/>
  <c r="B63" i="9"/>
  <c r="C62" i="9"/>
  <c r="B62" i="9"/>
  <c r="C61" i="9"/>
  <c r="B61" i="9"/>
  <c r="A13" i="9" l="1"/>
  <c r="C33" i="9" l="1"/>
  <c r="B8" i="9" l="1"/>
  <c r="C30" i="9"/>
  <c r="C24" i="9"/>
  <c r="A43" i="9"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<sst xmlns="http://schemas.openxmlformats.org/spreadsheetml/2006/main" count="394" uniqueCount="260">
  <si>
    <t>Sample Submission Form Instructions for Pooled Libraries</t>
  </si>
  <si>
    <t>1) Fill out the form below with your sample information.</t>
  </si>
  <si>
    <t>2) An electronic copy of this form must be sent to samples@seqmatic.com along with relevant QC data and shipping information.</t>
  </si>
  <si>
    <t>3) A hard copy of this form must be included with your sample shipments.</t>
  </si>
  <si>
    <t>Failure to submit both electronic and paper versions of this form will cause delays in sample processing.</t>
  </si>
  <si>
    <t>Packaging Tips</t>
  </si>
  <si>
    <r>
      <t xml:space="preserve">Samples should be submitted in 1.5mL tubes. Do </t>
    </r>
    <r>
      <rPr>
        <b/>
        <sz val="11"/>
        <rFont val="Calibri"/>
        <family val="2"/>
        <scheme val="minor"/>
      </rPr>
      <t>NOT</t>
    </r>
    <r>
      <rPr>
        <sz val="11"/>
        <rFont val="Calibri"/>
        <family val="2"/>
        <scheme val="minor"/>
      </rPr>
      <t xml:space="preserve"> submit samples in PCR tube strips or 96 well plate.</t>
    </r>
  </si>
  <si>
    <t>Tubes should be wrapped in parafilm to prevent caps from opening during transit.</t>
  </si>
  <si>
    <t>Protect samples by storing tubes in an appropriate tube box or storage rack. Do not place tubes loosely inside the shipping container.</t>
  </si>
  <si>
    <r>
      <t xml:space="preserve">Shipment on ice packs (blue ice) or dry ice is recommended.  Do </t>
    </r>
    <r>
      <rPr>
        <b/>
        <sz val="11"/>
        <rFont val="Calibri"/>
        <family val="2"/>
        <scheme val="minor"/>
      </rPr>
      <t>NOT</t>
    </r>
    <r>
      <rPr>
        <sz val="11"/>
        <rFont val="Calibri"/>
        <family val="2"/>
        <scheme val="minor"/>
      </rPr>
      <t xml:space="preserve"> use water ice.</t>
    </r>
  </si>
  <si>
    <t>Shipping Address</t>
  </si>
  <si>
    <t>Ship using Priority Overnight (10:30AM). First Overnight (8AM) is not recommended</t>
  </si>
  <si>
    <t>Domestic shipments please send Monday - Thursday.</t>
  </si>
  <si>
    <t>International shipments please send on Monday.</t>
  </si>
  <si>
    <t>Sample Recommendations</t>
  </si>
  <si>
    <t>Please submit aliquots for each of your samples. We advise against sending your entire volume of samples.</t>
  </si>
  <si>
    <t>Prepared Sequencing Library (MiSeq &amp; NextSeq):</t>
  </si>
  <si>
    <t>Results are not guaranteed if samples are less than recommended requirements. Additional fees may apply</t>
  </si>
  <si>
    <t>Libraries should be pooled prior to submission. Library pooling services are available for an additional fee.</t>
  </si>
  <si>
    <t>Provide at least 20uL of 100uM custom sequencing primers, if required.</t>
  </si>
  <si>
    <t>SP/S1</t>
  </si>
  <si>
    <t>S2</t>
  </si>
  <si>
    <t>S4</t>
  </si>
  <si>
    <t>Recommended Volume:</t>
  </si>
  <si>
    <t>200+ uL</t>
  </si>
  <si>
    <t>250+ uL</t>
  </si>
  <si>
    <t>350+ uL</t>
  </si>
  <si>
    <t>Recommended Concentration:</t>
  </si>
  <si>
    <t>10+ nM</t>
  </si>
  <si>
    <t>Minimum volume:</t>
  </si>
  <si>
    <t>150uL</t>
  </si>
  <si>
    <t>200uL</t>
  </si>
  <si>
    <t>300uL</t>
  </si>
  <si>
    <t>Minimum Concentration:</t>
  </si>
  <si>
    <t>1nM</t>
  </si>
  <si>
    <t>SP/S1 (2 lanes)</t>
  </si>
  <si>
    <t>S2 (2 lanes)</t>
  </si>
  <si>
    <t>S4 (4 lanes)</t>
  </si>
  <si>
    <t>50+ uL</t>
  </si>
  <si>
    <t>60+ uL</t>
  </si>
  <si>
    <t>20uL / lane</t>
  </si>
  <si>
    <t>30uL / lane</t>
  </si>
  <si>
    <t>40uL / lane</t>
  </si>
  <si>
    <t>Sample Storage Policy</t>
  </si>
  <si>
    <t>If return of unused samples is required, the arrangement must be confirmed with your SeqMatic representative prior to sample submission. Additional shipping and handling fees will apply.  All samples (tissues, cultures, RNA, DNA, sequencing libraries, etc.) will be discarded 14 days after the data is released.  For library preparation orders without sequencing, samples are discarded 30 days.  Customer prepared sequencing libraries and primers are not eligible for return.</t>
  </si>
  <si>
    <t>If you have any questions:</t>
  </si>
  <si>
    <t>Email: samples@seqmatic.com</t>
  </si>
  <si>
    <t>Tel: 510-870-0965</t>
  </si>
  <si>
    <t>Instructions</t>
  </si>
  <si>
    <r>
      <t xml:space="preserve">4) </t>
    </r>
    <r>
      <rPr>
        <sz val="12"/>
        <color rgb="FFFF0000"/>
        <rFont val="Calibri"/>
        <family val="2"/>
        <scheme val="minor"/>
      </rPr>
      <t>*</t>
    </r>
    <r>
      <rPr>
        <sz val="12"/>
        <rFont val="Calibri"/>
        <family val="2"/>
        <scheme val="minor"/>
      </rPr>
      <t xml:space="preserve"> Indicates a required field</t>
    </r>
  </si>
  <si>
    <r>
      <t>Shipping Address</t>
    </r>
    <r>
      <rPr>
        <sz val="12"/>
        <color theme="1"/>
        <rFont val="Calibri"/>
        <family val="2"/>
        <scheme val="minor"/>
      </rPr>
      <t xml:space="preserve">: </t>
    </r>
  </si>
  <si>
    <t>Attn: Samples Receiving</t>
  </si>
  <si>
    <t>Submission Email:</t>
  </si>
  <si>
    <t>samples@seqmatic.com</t>
  </si>
  <si>
    <t>Customer Information</t>
  </si>
  <si>
    <r>
      <t>Quote #</t>
    </r>
    <r>
      <rPr>
        <b/>
        <sz val="12"/>
        <color rgb="FFFF0000"/>
        <rFont val="Calibri"/>
        <family val="2"/>
        <scheme val="minor"/>
      </rPr>
      <t>*</t>
    </r>
  </si>
  <si>
    <r>
      <t>Client Name</t>
    </r>
    <r>
      <rPr>
        <b/>
        <sz val="12"/>
        <color rgb="FFFF0000"/>
        <rFont val="Calibri"/>
        <family val="2"/>
        <scheme val="minor"/>
      </rPr>
      <t>*</t>
    </r>
  </si>
  <si>
    <r>
      <t>PO #</t>
    </r>
    <r>
      <rPr>
        <b/>
        <sz val="12"/>
        <color rgb="FFFF0000"/>
        <rFont val="Calibri"/>
        <family val="2"/>
        <scheme val="minor"/>
      </rPr>
      <t>*</t>
    </r>
  </si>
  <si>
    <r>
      <t>Company/ Institution</t>
    </r>
    <r>
      <rPr>
        <b/>
        <sz val="12"/>
        <color rgb="FFFF0000"/>
        <rFont val="Calibri"/>
        <family val="2"/>
        <scheme val="minor"/>
      </rPr>
      <t>*</t>
    </r>
  </si>
  <si>
    <r>
      <t>Date</t>
    </r>
    <r>
      <rPr>
        <b/>
        <sz val="12"/>
        <color rgb="FFFF0000"/>
        <rFont val="Calibri"/>
        <family val="2"/>
        <scheme val="minor"/>
      </rPr>
      <t>*</t>
    </r>
  </si>
  <si>
    <r>
      <t>Telephone</t>
    </r>
    <r>
      <rPr>
        <b/>
        <sz val="12"/>
        <color rgb="FFFF0000"/>
        <rFont val="Calibri"/>
        <family val="2"/>
        <scheme val="minor"/>
      </rPr>
      <t>*</t>
    </r>
  </si>
  <si>
    <r>
      <t>Service Level (Turnaround)</t>
    </r>
    <r>
      <rPr>
        <b/>
        <sz val="12"/>
        <color rgb="FFFF0000"/>
        <rFont val="Calibri"/>
        <family val="2"/>
        <scheme val="minor"/>
      </rPr>
      <t>*</t>
    </r>
  </si>
  <si>
    <r>
      <t>Email</t>
    </r>
    <r>
      <rPr>
        <b/>
        <sz val="12"/>
        <color rgb="FFFF0000"/>
        <rFont val="Calibri"/>
        <family val="2"/>
        <scheme val="minor"/>
      </rPr>
      <t>*</t>
    </r>
  </si>
  <si>
    <t>Run Configuration</t>
  </si>
  <si>
    <r>
      <t>Run Name (Customer Project ID)</t>
    </r>
    <r>
      <rPr>
        <sz val="12"/>
        <color rgb="FFFF0000"/>
        <rFont val="Calibri"/>
        <family val="2"/>
        <scheme val="minor"/>
      </rPr>
      <t>*</t>
    </r>
  </si>
  <si>
    <r>
      <t>Instrumentation</t>
    </r>
    <r>
      <rPr>
        <sz val="12"/>
        <color rgb="FFFF0000"/>
        <rFont val="Calibri"/>
        <family val="2"/>
        <scheme val="minor"/>
      </rPr>
      <t>*</t>
    </r>
  </si>
  <si>
    <r>
      <t>Run Type (Flow Cell)</t>
    </r>
    <r>
      <rPr>
        <sz val="12"/>
        <color rgb="FFFF0000"/>
        <rFont val="Calibri"/>
        <family val="2"/>
        <scheme val="minor"/>
      </rPr>
      <t>*</t>
    </r>
  </si>
  <si>
    <r>
      <t>PhiX Ratio (%)</t>
    </r>
    <r>
      <rPr>
        <sz val="12"/>
        <color rgb="FFFF0000"/>
        <rFont val="Calibri"/>
        <family val="2"/>
        <scheme val="minor"/>
      </rPr>
      <t>*</t>
    </r>
  </si>
  <si>
    <t>Library Information</t>
  </si>
  <si>
    <r>
      <t>Tube Name</t>
    </r>
    <r>
      <rPr>
        <b/>
        <sz val="11"/>
        <color rgb="FFFF0000"/>
        <rFont val="Calibri"/>
        <family val="2"/>
        <scheme val="minor"/>
      </rPr>
      <t>*</t>
    </r>
  </si>
  <si>
    <r>
      <t>Concentration (nM)</t>
    </r>
    <r>
      <rPr>
        <b/>
        <sz val="11"/>
        <color rgb="FFFF0000"/>
        <rFont val="Calibri"/>
        <family val="2"/>
        <scheme val="minor"/>
      </rPr>
      <t>*</t>
    </r>
  </si>
  <si>
    <r>
      <t>Volume</t>
    </r>
    <r>
      <rPr>
        <b/>
        <sz val="11"/>
        <color rgb="FFFF0000"/>
        <rFont val="Calibri"/>
        <family val="2"/>
        <scheme val="minor"/>
      </rPr>
      <t>*</t>
    </r>
  </si>
  <si>
    <t>Additional Comments</t>
  </si>
  <si>
    <t>Sample Sheet Details</t>
  </si>
  <si>
    <t>Sample ID*</t>
  </si>
  <si>
    <t>Description</t>
  </si>
  <si>
    <t>Lane</t>
  </si>
  <si>
    <t>Note: This submission form cannot be used for spatial (Visium/CytAssist) libraries. Please contact us for details.</t>
  </si>
  <si>
    <t>Library Specifications (Standard)</t>
  </si>
  <si>
    <t>Single Cell Library Source</t>
  </si>
  <si>
    <t>10X</t>
  </si>
  <si>
    <r>
      <t>Library Prep Kit Used</t>
    </r>
    <r>
      <rPr>
        <sz val="12"/>
        <color rgb="FFFF0000"/>
        <rFont val="Calibri"/>
        <family val="2"/>
        <scheme val="minor"/>
      </rPr>
      <t>*</t>
    </r>
  </si>
  <si>
    <t>5' V2</t>
  </si>
  <si>
    <r>
      <t>Quantification Method</t>
    </r>
    <r>
      <rPr>
        <sz val="12"/>
        <color rgb="FFFF0000"/>
        <rFont val="Calibri"/>
        <family val="2"/>
        <scheme val="minor"/>
      </rPr>
      <t>*</t>
    </r>
  </si>
  <si>
    <t>Choose from dropdown</t>
  </si>
  <si>
    <r>
      <t>Index Plate Used</t>
    </r>
    <r>
      <rPr>
        <sz val="12"/>
        <color rgb="FFFF0000"/>
        <rFont val="Calibri"/>
        <family val="2"/>
        <scheme val="minor"/>
      </rPr>
      <t>*</t>
    </r>
  </si>
  <si>
    <t>Please contact us if you are unsure about the library specifications</t>
  </si>
  <si>
    <t>Library Specifications (Advanced)</t>
  </si>
  <si>
    <t>Expected Library Size (bp)</t>
  </si>
  <si>
    <t>Nucleotide Diversity</t>
  </si>
  <si>
    <t>Run names should be unique for all submissions</t>
  </si>
  <si>
    <r>
      <rPr>
        <sz val="12"/>
        <color rgb="FF000000"/>
        <rFont val="Calibri"/>
        <family val="2"/>
      </rPr>
      <t>Read 1 Length (bp)</t>
    </r>
    <r>
      <rPr>
        <sz val="12"/>
        <color rgb="FFFF0000"/>
        <rFont val="Calibri"/>
        <family val="2"/>
      </rPr>
      <t>*</t>
    </r>
  </si>
  <si>
    <t>Preset values based off library prep kit; change at your own risk</t>
  </si>
  <si>
    <r>
      <t>Index 1 Read Length (bp)</t>
    </r>
    <r>
      <rPr>
        <sz val="12"/>
        <color rgb="FFFF0000"/>
        <rFont val="Calibri"/>
        <family val="2"/>
        <scheme val="minor"/>
      </rPr>
      <t>*</t>
    </r>
  </si>
  <si>
    <r>
      <t>Index 2 Read Length (bp)</t>
    </r>
    <r>
      <rPr>
        <sz val="12"/>
        <color rgb="FFFF0000"/>
        <rFont val="Calibri"/>
        <family val="2"/>
        <scheme val="minor"/>
      </rPr>
      <t>*</t>
    </r>
  </si>
  <si>
    <r>
      <t>Read 2 Length (bp)</t>
    </r>
    <r>
      <rPr>
        <sz val="12"/>
        <color rgb="FFFF0000"/>
        <rFont val="Calibri"/>
        <family val="2"/>
        <scheme val="minor"/>
      </rPr>
      <t>*</t>
    </r>
  </si>
  <si>
    <r>
      <rPr>
        <b/>
        <sz val="11"/>
        <color rgb="FFFFFFFF"/>
        <rFont val="Calibri"/>
        <family val="2"/>
      </rPr>
      <t>Library Type</t>
    </r>
    <r>
      <rPr>
        <b/>
        <sz val="11"/>
        <color rgb="FFFF0000"/>
        <rFont val="Calibri"/>
        <family val="2"/>
      </rPr>
      <t>*</t>
    </r>
  </si>
  <si>
    <t>Libraries will be loaded per flow cell or per lane depending on configuration. Please contact us if pooling is required</t>
  </si>
  <si>
    <t>Please add as many rows as necessary. All index sequences should be given using one of the below prefixes</t>
  </si>
  <si>
    <t>Index Plate prefix reference</t>
  </si>
  <si>
    <t xml:space="preserve">Index </t>
  </si>
  <si>
    <t>Expected # of cells</t>
  </si>
  <si>
    <t>Sample Source</t>
  </si>
  <si>
    <t>LibraryPrepKit_10X</t>
  </si>
  <si>
    <t>LibraryPrepKit_Parse</t>
  </si>
  <si>
    <t>IndexType_10X</t>
  </si>
  <si>
    <t>IndexType_Parse</t>
  </si>
  <si>
    <t>10X Plate</t>
  </si>
  <si>
    <t>Prefix</t>
  </si>
  <si>
    <t>3' V3.1</t>
  </si>
  <si>
    <t>WT-Mini</t>
  </si>
  <si>
    <t>Dual Index TT</t>
  </si>
  <si>
    <t>Single Index</t>
  </si>
  <si>
    <t>SI-TT-</t>
  </si>
  <si>
    <t>Parse</t>
  </si>
  <si>
    <t>WT</t>
  </si>
  <si>
    <t>Dual Index TN</t>
  </si>
  <si>
    <t>UDI WT</t>
  </si>
  <si>
    <t>SI-TN-</t>
  </si>
  <si>
    <t>Other</t>
  </si>
  <si>
    <t>5' V1.1</t>
  </si>
  <si>
    <t>WT-Mega</t>
  </si>
  <si>
    <t>Dual Index NT</t>
  </si>
  <si>
    <t>UDI EC and WT</t>
  </si>
  <si>
    <t>SI-NT-</t>
  </si>
  <si>
    <t>Single Cell ATAC</t>
  </si>
  <si>
    <t>TCR-Mini</t>
  </si>
  <si>
    <t>Dual Index NN</t>
  </si>
  <si>
    <t>SI-NN-</t>
  </si>
  <si>
    <t>Multiome ATAC + GEX</t>
  </si>
  <si>
    <t>TCR</t>
  </si>
  <si>
    <t>Dual Index TS</t>
  </si>
  <si>
    <t>SI-TS-</t>
  </si>
  <si>
    <t>TCR Mega</t>
  </si>
  <si>
    <t>Single Index T</t>
  </si>
  <si>
    <t>SI-GA-</t>
  </si>
  <si>
    <t>Single Index N</t>
  </si>
  <si>
    <t>SI-NA-</t>
  </si>
  <si>
    <t>Multiple</t>
  </si>
  <si>
    <t>MiSeq</t>
  </si>
  <si>
    <t>NextSeq</t>
  </si>
  <si>
    <t>NovaSeq 6000</t>
  </si>
  <si>
    <t>Micro</t>
  </si>
  <si>
    <t>Mid Output</t>
  </si>
  <si>
    <t>SP</t>
  </si>
  <si>
    <t>10B</t>
  </si>
  <si>
    <t>Nano</t>
  </si>
  <si>
    <t>High Output</t>
  </si>
  <si>
    <t>S1</t>
  </si>
  <si>
    <t xml:space="preserve"> </t>
  </si>
  <si>
    <t>Standard</t>
  </si>
  <si>
    <t>SP-Xp</t>
  </si>
  <si>
    <t>S1-Xp</t>
  </si>
  <si>
    <t>S2-Xp</t>
  </si>
  <si>
    <t>S4-Xp</t>
  </si>
  <si>
    <t>Single Index Plate T</t>
  </si>
  <si>
    <t>SI-GA-[well#]</t>
  </si>
  <si>
    <t>1 to 16</t>
  </si>
  <si>
    <t>Single Index Plate N</t>
  </si>
  <si>
    <t>SI-NA-[well#]</t>
  </si>
  <si>
    <t>UDI_PLATE_WT_1_[well#]</t>
  </si>
  <si>
    <t>Dual Index Plate TT</t>
  </si>
  <si>
    <t>SI-TT-[well#]</t>
  </si>
  <si>
    <t>UDI_PLATE_EC_1_[well#]</t>
  </si>
  <si>
    <t>Dual Index Plate NN</t>
  </si>
  <si>
    <t>SI-NN-[well#]</t>
  </si>
  <si>
    <t>Dual Index Plate TN</t>
  </si>
  <si>
    <t>SI-TN-[well#]</t>
  </si>
  <si>
    <t>Dual Index Plate NT</t>
  </si>
  <si>
    <t>SI-NT-[well#]</t>
  </si>
  <si>
    <t>3'</t>
  </si>
  <si>
    <t>5'</t>
  </si>
  <si>
    <t>ATAC</t>
  </si>
  <si>
    <t>3' GEX</t>
  </si>
  <si>
    <t>5' GEX</t>
  </si>
  <si>
    <t>GEX</t>
  </si>
  <si>
    <t>Feature Barcode</t>
  </si>
  <si>
    <t>VDJ</t>
  </si>
  <si>
    <t>ATAC+GEX</t>
  </si>
  <si>
    <t xml:space="preserve">Recommended Volume: </t>
  </si>
  <si>
    <t>20uL or more</t>
  </si>
  <si>
    <r>
      <rPr>
        <b/>
        <sz val="11"/>
        <color theme="1"/>
        <rFont val="Calibri"/>
        <family val="2"/>
        <scheme val="minor"/>
      </rPr>
      <t>Recommended Concentration:</t>
    </r>
    <r>
      <rPr>
        <sz val="11"/>
        <color theme="1"/>
        <rFont val="Calibri"/>
        <family val="2"/>
        <scheme val="minor"/>
      </rPr>
      <t xml:space="preserve"> </t>
    </r>
  </si>
  <si>
    <t>10nM or higher</t>
  </si>
  <si>
    <t xml:space="preserve">Minimum Volume: </t>
  </si>
  <si>
    <t>10uL</t>
  </si>
  <si>
    <t xml:space="preserve">Minimum Concentration: </t>
  </si>
  <si>
    <t>Prepared Sequencing Library for NovaSeq X Plus</t>
  </si>
  <si>
    <t>2nM</t>
  </si>
  <si>
    <t>Prepared Sequencing Library for NovaSeq6000 (Standard Loading)</t>
  </si>
  <si>
    <t>Prepared Sequencing Library for NovaSeq6000 Xp (Lane Loading)</t>
  </si>
  <si>
    <t>PhiX Ratio</t>
  </si>
  <si>
    <t>Library Types</t>
  </si>
  <si>
    <t>LaneCounts</t>
  </si>
  <si>
    <t>Amplicon</t>
  </si>
  <si>
    <t>DEL</t>
  </si>
  <si>
    <t>ILMN DNA/Nextera Flex</t>
  </si>
  <si>
    <t>ILMN mRNA</t>
  </si>
  <si>
    <t>ILMN Total RNA</t>
  </si>
  <si>
    <t>KAPA mRNA</t>
  </si>
  <si>
    <t>Lexogen</t>
  </si>
  <si>
    <t>MissionBio</t>
  </si>
  <si>
    <t>miRNA/Small RNA</t>
  </si>
  <si>
    <t>NanoString GeoMx</t>
  </si>
  <si>
    <t>Unsure</t>
  </si>
  <si>
    <t>Nextera XT</t>
  </si>
  <si>
    <t>Takara SmartSeq</t>
  </si>
  <si>
    <t>TruSeq DNA</t>
  </si>
  <si>
    <t>TruSeq RNA</t>
  </si>
  <si>
    <r>
      <t>Number of Lanes</t>
    </r>
    <r>
      <rPr>
        <sz val="12"/>
        <color rgb="FFFF0000"/>
        <rFont val="Calibri"/>
        <family val="2"/>
        <scheme val="minor"/>
      </rPr>
      <t>*</t>
    </r>
  </si>
  <si>
    <t>Organism</t>
  </si>
  <si>
    <t>Feature Barcode Type</t>
  </si>
  <si>
    <t>Library Type</t>
  </si>
  <si>
    <t>Multiomics Details</t>
  </si>
  <si>
    <t>CellPlex Details</t>
  </si>
  <si>
    <t>Expected # of Cells</t>
  </si>
  <si>
    <t>Human, Mouse</t>
  </si>
  <si>
    <r>
      <t xml:space="preserve">b) CellPlex Analysis: 2 or more samples pooled with a </t>
    </r>
    <r>
      <rPr>
        <b/>
        <sz val="11"/>
        <color theme="1"/>
        <rFont val="Calibri"/>
        <family val="2"/>
        <scheme val="minor"/>
      </rPr>
      <t>single index</t>
    </r>
    <r>
      <rPr>
        <sz val="11"/>
        <color theme="1"/>
        <rFont val="Calibri"/>
        <family val="2"/>
        <scheme val="minor"/>
      </rPr>
      <t>, with oligos or barcodes</t>
    </r>
  </si>
  <si>
    <r>
      <t xml:space="preserve">a) Multiomics Analysis: 2 or more samples with </t>
    </r>
    <r>
      <rPr>
        <b/>
        <sz val="11"/>
        <color theme="1"/>
        <rFont val="Calibri"/>
        <family val="2"/>
        <scheme val="minor"/>
      </rPr>
      <t>different indexes and library types,</t>
    </r>
    <r>
      <rPr>
        <sz val="11"/>
        <color theme="1"/>
        <rFont val="Calibri"/>
        <family val="2"/>
        <scheme val="minor"/>
      </rPr>
      <t xml:space="preserve"> combined</t>
    </r>
  </si>
  <si>
    <t>Leave any columns that are not applicable to your experiment blank. Add more rows if needed.</t>
  </si>
  <si>
    <t>Fill out the appropriate section of this sheet if you want one of the following types of bioinformatics analysis:</t>
  </si>
  <si>
    <t>Incorrect information will lead to delays in bioinformatics analysis.</t>
  </si>
  <si>
    <t>Subsample ID*</t>
  </si>
  <si>
    <t>Subsample Type*</t>
  </si>
  <si>
    <t>Probe Barcode*</t>
  </si>
  <si>
    <t>Add more rows if needed.</t>
  </si>
  <si>
    <t>Fixed RNA (Flex)</t>
  </si>
  <si>
    <t>ATAC Sample ID</t>
  </si>
  <si>
    <t>Feature Barcode Sample</t>
  </si>
  <si>
    <t>Analysis Specifications</t>
  </si>
  <si>
    <t>GEX Sample ID</t>
  </si>
  <si>
    <t>VDJ Sample ID</t>
  </si>
  <si>
    <t>Enter value in this column</t>
  </si>
  <si>
    <t>Choose Sample IDs from dropdown</t>
  </si>
  <si>
    <t>Combined Sample Name</t>
  </si>
  <si>
    <t>25B</t>
  </si>
  <si>
    <t>75+ uL / lane</t>
  </si>
  <si>
    <t>100+ uL / lane</t>
  </si>
  <si>
    <t>50uL / lane</t>
  </si>
  <si>
    <t>65uL / lane</t>
  </si>
  <si>
    <t>(NOTE: Custom Primers are only accepted for full flowcell orders</t>
  </si>
  <si>
    <t>NovaSeq X</t>
  </si>
  <si>
    <t>10B Flow Cell</t>
  </si>
  <si>
    <t>10B Lane</t>
  </si>
  <si>
    <t>25B Flow Cell</t>
  </si>
  <si>
    <t>1.5B Flow Cell</t>
  </si>
  <si>
    <t>25B Lane</t>
  </si>
  <si>
    <t>48383 Fremont Blvd</t>
  </si>
  <si>
    <t>Suite 120</t>
  </si>
  <si>
    <t>Fremont, CA 94538</t>
  </si>
  <si>
    <t>NextSeq 550</t>
  </si>
  <si>
    <t>NextSeq 2000</t>
  </si>
  <si>
    <t>P1</t>
  </si>
  <si>
    <t>P2</t>
  </si>
  <si>
    <t>Visium HD</t>
  </si>
  <si>
    <t>Visium 3' HD</t>
  </si>
  <si>
    <t>SeqMatic Sample Submission Form Version 2.0.8 - Single Cell Pools - October  2025</t>
  </si>
  <si>
    <t>UDI WT v3</t>
  </si>
  <si>
    <t>UDI EC and WT v3</t>
  </si>
  <si>
    <t>UDI WT v2</t>
  </si>
  <si>
    <t>UDI EC and WT 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</si>
</sst>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b/>
      <sz val="24"/>
      <color theme="1"/>
      <name val="Calibri"/>
      <family val="2"/>
      <scheme val="minor"/>
    </font>
    <font>
      <b/>
      <sz val="13.5"/>
      <color theme="1"/>
      <name val="Calibri"/>
      <family val="2"/>
      <scheme val="minor"/>
    </font>
    <font>
      <b/>
      <sz val="13.5"/>
      <name val="Calibri"/>
      <family val="2"/>
      <scheme val="minor"/>
    </font>
    <font>
      <sz val="11"/>
      <name val="Calibri"/>
      <family val="2"/>
      <scheme val="minor"/>
    </font>
    <font>
      <b/>
      <sz val="11"/>
      <name val="Calibri"/>
      <family val="2"/>
      <scheme val="minor"/>
    </font>
    <font>
      <sz val="14"/>
      <color theme="1"/>
      <name val="Calibri"/>
      <family val="2"/>
      <scheme val="minor"/>
    </font>
    <font>
      <b/>
      <sz val="11"/>
      <color theme="0"/>
      <name val="Calibri"/>
      <family val="2"/>
      <scheme val="minor"/>
    </font>
    <font>
      <b/>
      <sz val="26"/>
      <color theme="1"/>
      <name val="Calibri"/>
      <family val="2"/>
      <scheme val="minor"/>
    </font>
    <font>
      <b/>
      <sz val="16"/>
      <color theme="1"/>
      <name val="Calibri"/>
      <family val="2"/>
      <scheme val="minor"/>
    </font>
    <font>
      <i/>
      <sz val="11"/>
      <name val="Calibri"/>
      <family val="2"/>
      <scheme val="minor"/>
    </font>
    <font>
      <sz val="12"/>
      <color rgb="FFFF0000"/>
      <name val="Calibri"/>
      <family val="2"/>
      <scheme val="minor"/>
    </font>
    <font>
      <sz val="11"/>
      <color rgb="FFFF0000"/>
      <name val="Calibri"/>
      <family val="2"/>
      <scheme val="minor"/>
    </font>
    <font>
      <b/>
      <sz val="12"/>
      <name val="Calibri"/>
      <family val="2"/>
      <scheme val="minor"/>
    </font>
    <font>
      <sz val="12"/>
      <name val="Calibri"/>
      <family val="2"/>
      <scheme val="minor"/>
    </font>
    <font>
      <i/>
      <sz val="12"/>
      <color theme="1"/>
      <name val="Calibri"/>
      <family val="2"/>
      <scheme val="minor"/>
    </font>
    <font>
      <u/>
      <sz val="11"/>
      <color theme="10"/>
      <name val="Calibri"/>
      <family val="2"/>
      <scheme val="minor"/>
    </font>
    <font>
      <b/>
      <sz val="28"/>
      <color theme="1"/>
      <name val="Calibri"/>
      <family val="2"/>
      <scheme val="minor"/>
    </font>
    <font>
      <b/>
      <sz val="11"/>
      <color rgb="FFFF0000"/>
      <name val="Calibri"/>
      <family val="2"/>
      <scheme val="minor"/>
    </font>
    <font>
      <sz val="24"/>
      <color rgb="FFFF0000"/>
      <name val="Calibri"/>
      <family val="2"/>
      <scheme val="minor"/>
    </font>
    <font>
      <sz val="8"/>
      <name val="Calibri"/>
      <family val="2"/>
      <scheme val="minor"/>
    </font>
    <font>
      <sz val="11"/>
      <color theme="1"/>
      <name val="Calibri"/>
      <family val="2"/>
      <scheme val="minor"/>
    </font>
    <font>
      <i/>
      <sz val="12"/>
      <color rgb="FFFF0000"/>
      <name val="Calibri"/>
      <family val="2"/>
      <scheme val="minor"/>
    </font>
    <font>
      <b/>
      <sz val="12"/>
      <color rgb="FFFF0000"/>
      <name val="Calibri"/>
      <family val="2"/>
      <scheme val="minor"/>
    </font>
    <font>
      <b/>
      <i/>
      <sz val="11"/>
      <color theme="9"/>
      <name val="Calibri"/>
      <family val="2"/>
      <scheme val="minor"/>
    </font>
    <font>
      <i/>
      <sz val="9"/>
      <color theme="1"/>
      <name val="Calibri"/>
      <family val="2"/>
      <scheme val="minor"/>
    </font>
    <font>
      <sz val="11"/>
      <color rgb="FF000000"/>
      <name val="Calibri"/>
      <family val="2"/>
    </font>
    <font>
      <i/>
      <sz val="11"/>
      <color theme="1"/>
      <name val="Consolas"/>
      <family val="3"/>
    </font>
    <font>
      <sz val="22"/>
      <color rgb="FFFF0000"/>
      <name val="Calibri"/>
      <family val="2"/>
      <scheme val="minor"/>
    </font>
    <font>
      <sz val="11"/>
      <color rgb="FF444444"/>
      <name val="Consolas"/>
      <family val="3"/>
    </font>
    <font>
      <b/>
      <sz val="11"/>
      <color rgb="FFFFFFFF"/>
      <name val="Calibri"/>
      <family val="2"/>
    </font>
    <font>
      <b/>
      <sz val="11"/>
      <color rgb="FFFF0000"/>
      <name val="Calibri"/>
      <family val="2"/>
    </font>
    <font>
      <b/>
      <sz val="11"/>
      <color theme="0"/>
      <name val="Calibri"/>
      <family val="2"/>
    </font>
    <font>
      <sz val="12"/>
      <color rgb="FF000000"/>
      <name val="Calibri"/>
      <family val="2"/>
    </font>
    <font>
      <sz val="12"/>
      <color rgb="FFFF0000"/>
      <name val="Calibri"/>
      <family val="2"/>
    </font>
    <font>
      <sz val="12"/>
      <color theme="1"/>
      <name val="Calibri"/>
      <family val="2"/>
    </font>
    <font>
      <i/>
      <sz val="11"/>
      <color theme="1"/>
      <name val="Calibri"/>
      <family val="2"/>
      <scheme val="minor"/>
    </font>
  </fonts>
  <fills count="16">
    <fill>
      <patternFill patternType="none"/>
    </fill>
    <fill>
      <patternFill patternType="gray125"/>
    </fill>
    <fill>
      <patternFill patternType="solid">
        <fgColor theme="3"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0" tint="-0.14999847407452621"/>
        <bgColor indexed="64"/>
      </patternFill>
    </fill>
    <fill>
      <patternFill patternType="solid">
        <fgColor theme="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bgColor indexed="64"/>
      </patternFill>
    </fill>
    <fill>
      <patternFill patternType="solid">
        <fgColor rgb="FFFFFFCC"/>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theme="4" tint="0.39997558519241921"/>
      </top>
      <bottom style="thin">
        <color indexed="64"/>
      </bottom>
      <diagonal/>
    </border>
    <border>
      <left style="thin">
        <color indexed="64"/>
      </left>
      <right/>
      <top/>
      <bottom/>
      <diagonal/>
    </border>
    <border>
      <left style="double">
        <color indexed="64"/>
      </left>
      <right style="double">
        <color indexed="64"/>
      </right>
      <top style="double">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bottom style="double">
        <color indexed="64"/>
      </bottom>
      <diagonal/>
    </border>
    <border>
      <left/>
      <right/>
      <top/>
      <bottom style="thin">
        <color indexed="64"/>
      </bottom>
      <diagonal/>
    </border>
    <border>
      <left/>
      <right/>
      <top/>
      <bottom style="thick">
        <color rgb="FFFFCC00"/>
      </bottom>
      <diagonal/>
    </border>
  </borders>
  <cellStyleXfs count="2">
    <xf numFmtId="0" fontId="0" fillId="0" borderId="0"/>
    <xf numFmtId="0" fontId="19" fillId="0" borderId="0" applyNumberFormat="0" applyFill="0" applyBorder="0" applyAlignment="0" applyProtection="0"/>
  </cellStyleXfs>
  <cellXfs count="138">
    <xf numFmtId="0" fontId="0" fillId="0" borderId="0" xfId="0"/>
    <xf numFmtId="0" fontId="2" fillId="0" borderId="1" xfId="0" applyFont="1" applyBorder="1" applyAlignment="1">
      <alignment horizontal="right"/>
    </xf>
    <xf numFmtId="0" fontId="3" fillId="0" borderId="0" xfId="0" applyFont="1"/>
    <xf numFmtId="0" fontId="0" fillId="0" borderId="0" xfId="0" applyAlignment="1">
      <alignment horizontal="left" vertical="center" indent="1"/>
    </xf>
    <xf numFmtId="0" fontId="0" fillId="0" borderId="0" xfId="0" applyAlignment="1">
      <alignment vertical="top" wrapText="1"/>
    </xf>
    <xf numFmtId="0" fontId="7" fillId="2" borderId="0" xfId="0" applyFont="1" applyFill="1"/>
    <xf numFmtId="0" fontId="0" fillId="4" borderId="0" xfId="0" applyFill="1"/>
    <xf numFmtId="0" fontId="0" fillId="4" borderId="0" xfId="0" applyFill="1" applyAlignment="1">
      <alignment horizontal="left" vertical="center" indent="1"/>
    </xf>
    <xf numFmtId="0" fontId="0" fillId="6" borderId="0" xfId="0" applyFill="1" applyAlignment="1">
      <alignment horizontal="left" vertical="center" indent="1"/>
    </xf>
    <xf numFmtId="0" fontId="9" fillId="0" borderId="0" xfId="0" applyFont="1"/>
    <xf numFmtId="0" fontId="6" fillId="7" borderId="0" xfId="0" applyFont="1" applyFill="1" applyAlignment="1">
      <alignment vertical="center"/>
    </xf>
    <xf numFmtId="0" fontId="7" fillId="7" borderId="0" xfId="0" applyFont="1" applyFill="1"/>
    <xf numFmtId="0" fontId="0" fillId="9" borderId="8" xfId="0" applyFill="1" applyBorder="1"/>
    <xf numFmtId="0" fontId="1" fillId="0" borderId="1" xfId="0" applyFont="1" applyBorder="1" applyAlignment="1">
      <alignment horizontal="left"/>
    </xf>
    <xf numFmtId="0" fontId="1" fillId="2" borderId="1" xfId="0" applyFont="1" applyFill="1" applyBorder="1"/>
    <xf numFmtId="0" fontId="0" fillId="0" borderId="2" xfId="0" applyBorder="1" applyAlignment="1">
      <alignment horizontal="center"/>
    </xf>
    <xf numFmtId="0" fontId="0" fillId="0" borderId="1" xfId="0" applyBorder="1" applyAlignment="1">
      <alignment horizontal="center"/>
    </xf>
    <xf numFmtId="0" fontId="16" fillId="0" borderId="0" xfId="0" applyFont="1" applyAlignment="1">
      <alignment vertical="center"/>
    </xf>
    <xf numFmtId="0" fontId="17" fillId="0" borderId="0" xfId="0" applyFont="1" applyAlignment="1">
      <alignment vertical="center"/>
    </xf>
    <xf numFmtId="0" fontId="1" fillId="0" borderId="0" xfId="0" applyFont="1"/>
    <xf numFmtId="0" fontId="15" fillId="0" borderId="0" xfId="0" applyFont="1" applyAlignment="1">
      <alignment horizontal="left"/>
    </xf>
    <xf numFmtId="0" fontId="1" fillId="2" borderId="1" xfId="0" applyFont="1" applyFill="1" applyBorder="1" applyAlignment="1">
      <alignment horizontal="center"/>
    </xf>
    <xf numFmtId="0" fontId="5" fillId="12" borderId="0" xfId="0" applyFont="1" applyFill="1" applyAlignment="1">
      <alignment vertical="center"/>
    </xf>
    <xf numFmtId="0" fontId="3" fillId="12" borderId="0" xfId="0" applyFont="1" applyFill="1" applyAlignment="1">
      <alignment horizontal="left" vertical="center" indent="1"/>
    </xf>
    <xf numFmtId="0" fontId="19" fillId="0" borderId="0" xfId="1"/>
    <xf numFmtId="0" fontId="1" fillId="2" borderId="4" xfId="0" applyFont="1" applyFill="1" applyBorder="1"/>
    <xf numFmtId="0" fontId="16" fillId="0" borderId="0" xfId="0" applyFont="1" applyAlignment="1">
      <alignment horizontal="right" vertical="center"/>
    </xf>
    <xf numFmtId="9" fontId="1" fillId="2" borderId="4" xfId="0" applyNumberFormat="1" applyFont="1" applyFill="1" applyBorder="1"/>
    <xf numFmtId="0" fontId="6" fillId="2" borderId="0" xfId="0" applyFont="1" applyFill="1" applyAlignment="1">
      <alignment vertical="center"/>
    </xf>
    <xf numFmtId="0" fontId="5" fillId="13" borderId="0" xfId="0" applyFont="1" applyFill="1" applyAlignment="1">
      <alignment vertical="center"/>
    </xf>
    <xf numFmtId="0" fontId="0" fillId="13" borderId="0" xfId="0" applyFill="1"/>
    <xf numFmtId="0" fontId="3" fillId="13" borderId="0" xfId="0" applyFont="1" applyFill="1" applyAlignment="1">
      <alignment horizontal="left" vertical="center" indent="1"/>
    </xf>
    <xf numFmtId="0" fontId="0" fillId="0" borderId="1" xfId="0" applyBorder="1" applyAlignment="1" applyProtection="1">
      <alignment horizontal="center"/>
      <protection locked="0"/>
    </xf>
    <xf numFmtId="0" fontId="0" fillId="9" borderId="2" xfId="0" applyFill="1" applyBorder="1"/>
    <xf numFmtId="0" fontId="10" fillId="8" borderId="10" xfId="0" applyFont="1" applyFill="1" applyBorder="1" applyAlignment="1">
      <alignment horizontal="center" vertical="center" wrapText="1"/>
    </xf>
    <xf numFmtId="0" fontId="15" fillId="0" borderId="0" xfId="0" applyFont="1"/>
    <xf numFmtId="0" fontId="15" fillId="12" borderId="0" xfId="0" applyFont="1" applyFill="1" applyAlignment="1">
      <alignment horizontal="left" vertical="center" indent="1"/>
    </xf>
    <xf numFmtId="0" fontId="15" fillId="13" borderId="0" xfId="0" applyFont="1" applyFill="1" applyAlignment="1">
      <alignment horizontal="left" vertical="center" indent="1"/>
    </xf>
    <xf numFmtId="0" fontId="0" fillId="0" borderId="0" xfId="0" applyAlignment="1">
      <alignment horizontal="left"/>
    </xf>
    <xf numFmtId="0" fontId="18" fillId="10" borderId="4" xfId="0" applyFont="1" applyFill="1" applyBorder="1" applyAlignment="1">
      <alignment horizontal="left"/>
    </xf>
    <xf numFmtId="0" fontId="18" fillId="10" borderId="6" xfId="0" applyFont="1" applyFill="1" applyBorder="1" applyAlignment="1">
      <alignment horizontal="left"/>
    </xf>
    <xf numFmtId="0" fontId="18" fillId="10" borderId="5" xfId="0" applyFont="1" applyFill="1" applyBorder="1" applyAlignment="1">
      <alignment horizontal="left"/>
    </xf>
    <xf numFmtId="0" fontId="25" fillId="10" borderId="4" xfId="0" applyFont="1" applyFill="1" applyBorder="1" applyAlignment="1">
      <alignment horizontal="left"/>
    </xf>
    <xf numFmtId="0" fontId="25" fillId="10" borderId="6" xfId="0" applyFont="1" applyFill="1" applyBorder="1" applyAlignment="1">
      <alignment horizontal="left"/>
    </xf>
    <xf numFmtId="0" fontId="25" fillId="10" borderId="5" xfId="0" applyFont="1" applyFill="1" applyBorder="1" applyAlignment="1">
      <alignment horizontal="left"/>
    </xf>
    <xf numFmtId="0" fontId="24" fillId="0" borderId="1" xfId="0" applyFont="1" applyBorder="1" applyAlignment="1" applyProtection="1">
      <alignment horizontal="center"/>
      <protection locked="0"/>
    </xf>
    <xf numFmtId="0" fontId="24" fillId="0" borderId="1" xfId="0" applyFont="1" applyBorder="1" applyAlignment="1">
      <alignment horizontal="center"/>
    </xf>
    <xf numFmtId="0" fontId="24" fillId="0" borderId="3" xfId="0" applyFont="1" applyBorder="1" applyAlignment="1" applyProtection="1">
      <alignment horizontal="center"/>
      <protection locked="0"/>
    </xf>
    <xf numFmtId="0" fontId="24" fillId="0" borderId="3" xfId="0" applyFont="1" applyBorder="1" applyAlignment="1">
      <alignment horizontal="center"/>
    </xf>
    <xf numFmtId="0" fontId="31" fillId="0" borderId="0" xfId="0" applyFont="1"/>
    <xf numFmtId="0" fontId="7" fillId="10" borderId="1" xfId="0" applyFont="1" applyFill="1" applyBorder="1" applyAlignment="1">
      <alignment horizontal="left" vertical="center"/>
    </xf>
    <xf numFmtId="0" fontId="30" fillId="10" borderId="1" xfId="0" applyFont="1" applyFill="1" applyBorder="1" applyAlignment="1">
      <alignment horizontal="left" vertical="center"/>
    </xf>
    <xf numFmtId="0" fontId="0" fillId="0" borderId="11" xfId="0" applyBorder="1" applyAlignment="1">
      <alignment horizontal="center"/>
    </xf>
    <xf numFmtId="0" fontId="0" fillId="0" borderId="5" xfId="0" applyBorder="1" applyAlignment="1">
      <alignment horizontal="center"/>
    </xf>
    <xf numFmtId="0" fontId="24" fillId="0" borderId="5" xfId="0" applyFont="1" applyBorder="1" applyAlignment="1">
      <alignment horizontal="center"/>
    </xf>
    <xf numFmtId="0" fontId="24" fillId="0" borderId="12" xfId="0" applyFont="1" applyBorder="1" applyAlignment="1">
      <alignment horizontal="center"/>
    </xf>
    <xf numFmtId="0" fontId="29" fillId="0" borderId="4" xfId="0" applyFont="1" applyBorder="1"/>
    <xf numFmtId="0" fontId="29" fillId="0" borderId="14" xfId="0" applyFont="1" applyBorder="1"/>
    <xf numFmtId="0" fontId="0" fillId="0" borderId="2" xfId="0" applyBorder="1" applyAlignment="1" applyProtection="1">
      <alignment horizontal="center"/>
      <protection locked="0"/>
    </xf>
    <xf numFmtId="0" fontId="29" fillId="0" borderId="13" xfId="0" applyFont="1" applyBorder="1"/>
    <xf numFmtId="0" fontId="3" fillId="0" borderId="10" xfId="0" applyFont="1" applyBorder="1" applyAlignment="1">
      <alignment horizontal="center" vertical="center" wrapText="1"/>
    </xf>
    <xf numFmtId="0" fontId="0" fillId="0" borderId="10" xfId="0" applyBorder="1" applyAlignment="1">
      <alignment horizontal="center" vertical="center" wrapText="1"/>
    </xf>
    <xf numFmtId="0" fontId="32" fillId="0" borderId="0" xfId="0" applyFont="1"/>
    <xf numFmtId="0" fontId="35" fillId="8" borderId="10" xfId="0" applyFont="1" applyFill="1" applyBorder="1" applyAlignment="1">
      <alignment horizontal="center" vertical="center" wrapText="1"/>
    </xf>
    <xf numFmtId="0" fontId="38" fillId="0" borderId="1" xfId="0" applyFont="1" applyBorder="1" applyAlignment="1">
      <alignment horizontal="left"/>
    </xf>
    <xf numFmtId="0" fontId="7" fillId="7" borderId="0" xfId="0" applyFont="1" applyFill="1" applyAlignment="1">
      <alignment vertical="center"/>
    </xf>
    <xf numFmtId="0" fontId="3" fillId="4" borderId="0" xfId="0" applyFont="1" applyFill="1" applyAlignment="1">
      <alignment horizontal="left" vertical="center" indent="1"/>
    </xf>
    <xf numFmtId="0" fontId="0" fillId="0" borderId="16" xfId="0" applyBorder="1"/>
    <xf numFmtId="0" fontId="4" fillId="0" borderId="0" xfId="0" applyFont="1"/>
    <xf numFmtId="0" fontId="3" fillId="13" borderId="0" xfId="0" applyFont="1" applyFill="1" applyAlignment="1">
      <alignment horizontal="left" indent="4"/>
    </xf>
    <xf numFmtId="0" fontId="0" fillId="13" borderId="1" xfId="0" applyFill="1" applyBorder="1" applyAlignment="1">
      <alignment horizontal="left" indent="4"/>
    </xf>
    <xf numFmtId="0" fontId="3" fillId="12" borderId="0" xfId="0" applyFont="1" applyFill="1" applyAlignment="1">
      <alignment horizontal="left" indent="4"/>
    </xf>
    <xf numFmtId="0" fontId="0" fillId="12" borderId="1" xfId="0" applyFill="1" applyBorder="1" applyAlignment="1">
      <alignment horizontal="left" indent="4"/>
    </xf>
    <xf numFmtId="0" fontId="7" fillId="10" borderId="4" xfId="0" applyFont="1" applyFill="1" applyBorder="1" applyAlignment="1">
      <alignment horizontal="left" vertical="center"/>
    </xf>
    <xf numFmtId="0" fontId="0" fillId="0" borderId="17" xfId="0" applyBorder="1"/>
    <xf numFmtId="0" fontId="1" fillId="0" borderId="17" xfId="0" applyFont="1" applyBorder="1"/>
    <xf numFmtId="0" fontId="16" fillId="0" borderId="17" xfId="0" applyFont="1" applyBorder="1" applyAlignment="1">
      <alignment vertical="center"/>
    </xf>
    <xf numFmtId="0" fontId="0" fillId="0" borderId="0" xfId="0" applyAlignment="1">
      <alignment horizontal="center"/>
    </xf>
    <xf numFmtId="9" fontId="0" fillId="0" borderId="0" xfId="0" applyNumberFormat="1"/>
    <xf numFmtId="0" fontId="0" fillId="0" borderId="1" xfId="0" applyBorder="1"/>
    <xf numFmtId="0" fontId="0" fillId="15" borderId="0" xfId="0" applyFill="1"/>
    <xf numFmtId="0" fontId="12" fillId="10" borderId="0" xfId="0" applyFont="1" applyFill="1"/>
    <xf numFmtId="0" fontId="15" fillId="0" borderId="7" xfId="0" applyFont="1" applyBorder="1"/>
    <xf numFmtId="0" fontId="15" fillId="13" borderId="0" xfId="0" applyFont="1" applyFill="1" applyAlignment="1">
      <alignment horizontal="left" vertical="center"/>
    </xf>
    <xf numFmtId="0" fontId="3" fillId="13" borderId="0" xfId="0" applyFont="1" applyFill="1"/>
    <xf numFmtId="0" fontId="21" fillId="13" borderId="0" xfId="0" applyFont="1" applyFill="1" applyAlignment="1">
      <alignment horizontal="left" vertical="center"/>
    </xf>
    <xf numFmtId="0" fontId="0" fillId="4" borderId="1" xfId="0" applyFill="1" applyBorder="1" applyAlignment="1">
      <alignment horizontal="center"/>
    </xf>
    <xf numFmtId="0" fontId="3" fillId="13" borderId="0" xfId="0" applyFont="1" applyFill="1" applyAlignment="1">
      <alignment horizontal="center"/>
    </xf>
    <xf numFmtId="0" fontId="0" fillId="13" borderId="1" xfId="0" applyFill="1" applyBorder="1" applyAlignment="1">
      <alignment horizontal="center"/>
    </xf>
    <xf numFmtId="0" fontId="7" fillId="7" borderId="0" xfId="0" applyFont="1" applyFill="1" applyAlignment="1">
      <alignment vertical="center" wrapText="1"/>
    </xf>
    <xf numFmtId="0" fontId="0" fillId="0" borderId="0" xfId="0" applyAlignment="1">
      <alignment horizontal="left"/>
    </xf>
    <xf numFmtId="0" fontId="5" fillId="13" borderId="0" xfId="0" applyFont="1" applyFill="1" applyAlignment="1">
      <alignment horizontal="center" vertical="center"/>
    </xf>
    <xf numFmtId="0" fontId="15" fillId="13" borderId="0" xfId="0" applyFont="1" applyFill="1" applyAlignment="1">
      <alignment horizontal="left" vertical="center"/>
    </xf>
    <xf numFmtId="0" fontId="0" fillId="13" borderId="0" xfId="0" applyFill="1" applyAlignment="1">
      <alignment horizontal="left" vertical="center"/>
    </xf>
    <xf numFmtId="0" fontId="11" fillId="0" borderId="0" xfId="0" applyFont="1" applyAlignment="1">
      <alignment horizontal="center"/>
    </xf>
    <xf numFmtId="0" fontId="21" fillId="11" borderId="0" xfId="0" applyFont="1" applyFill="1" applyAlignment="1">
      <alignment horizontal="left" vertical="center"/>
    </xf>
    <xf numFmtId="0" fontId="5" fillId="4" borderId="0" xfId="0" applyFont="1" applyFill="1" applyAlignment="1">
      <alignment horizontal="center" vertical="center"/>
    </xf>
    <xf numFmtId="0" fontId="15" fillId="4" borderId="0" xfId="0" applyFont="1" applyFill="1" applyAlignment="1">
      <alignment horizontal="left" vertical="center"/>
    </xf>
    <xf numFmtId="0" fontId="0" fillId="5" borderId="0" xfId="0" applyFill="1" applyAlignment="1">
      <alignment horizontal="left" vertical="center" wrapText="1"/>
    </xf>
    <xf numFmtId="0" fontId="5" fillId="6" borderId="0" xfId="0" applyFont="1" applyFill="1" applyAlignment="1">
      <alignment horizontal="left" vertical="center"/>
    </xf>
    <xf numFmtId="0" fontId="7" fillId="2" borderId="0" xfId="0" applyFont="1" applyFill="1" applyAlignment="1">
      <alignment horizontal="left" vertical="center"/>
    </xf>
    <xf numFmtId="0" fontId="0" fillId="3" borderId="0" xfId="0" applyFill="1" applyAlignment="1">
      <alignment horizontal="left" vertical="center"/>
    </xf>
    <xf numFmtId="0" fontId="21" fillId="3" borderId="0" xfId="0" applyFont="1" applyFill="1" applyAlignment="1">
      <alignment horizontal="left" vertical="center"/>
    </xf>
    <xf numFmtId="0" fontId="4" fillId="0" borderId="0" xfId="0" applyFont="1" applyAlignment="1">
      <alignment horizontal="center"/>
    </xf>
    <xf numFmtId="0" fontId="7" fillId="12" borderId="0" xfId="0" applyFont="1" applyFill="1" applyAlignment="1">
      <alignment horizontal="left" vertical="center"/>
    </xf>
    <xf numFmtId="0" fontId="5" fillId="12" borderId="0" xfId="0" applyFont="1" applyFill="1" applyAlignment="1">
      <alignment horizontal="center" vertical="center"/>
    </xf>
    <xf numFmtId="0" fontId="15" fillId="12" borderId="0" xfId="0" applyFont="1" applyFill="1" applyAlignment="1">
      <alignment horizontal="left" vertical="center"/>
    </xf>
    <xf numFmtId="0" fontId="0" fillId="12" borderId="0" xfId="0" applyFill="1" applyAlignment="1">
      <alignment horizontal="left" vertical="center"/>
    </xf>
    <xf numFmtId="0" fontId="0" fillId="4" borderId="0" xfId="0" applyFill="1" applyAlignment="1">
      <alignment horizontal="left" vertical="center"/>
    </xf>
    <xf numFmtId="0" fontId="17" fillId="0" borderId="0" xfId="0" applyFont="1" applyAlignment="1">
      <alignment horizontal="left" vertical="center" wrapText="1"/>
    </xf>
    <xf numFmtId="0" fontId="12" fillId="10" borderId="0" xfId="0" applyFont="1" applyFill="1" applyAlignment="1">
      <alignment horizontal="left"/>
    </xf>
    <xf numFmtId="0" fontId="20" fillId="0" borderId="0" xfId="0" applyFont="1" applyAlignment="1">
      <alignment horizontal="center" vertical="center"/>
    </xf>
    <xf numFmtId="0" fontId="18" fillId="10" borderId="4" xfId="0" applyFont="1" applyFill="1" applyBorder="1" applyAlignment="1">
      <alignment horizontal="left"/>
    </xf>
    <xf numFmtId="0" fontId="18" fillId="10" borderId="6" xfId="0" applyFont="1" applyFill="1" applyBorder="1" applyAlignment="1">
      <alignment horizontal="left"/>
    </xf>
    <xf numFmtId="0" fontId="18" fillId="10" borderId="5" xfId="0" applyFont="1" applyFill="1" applyBorder="1" applyAlignment="1">
      <alignment horizontal="left"/>
    </xf>
    <xf numFmtId="0" fontId="1" fillId="2" borderId="9" xfId="0" applyFont="1" applyFill="1" applyBorder="1" applyAlignment="1">
      <alignment horizontal="left" vertical="top"/>
    </xf>
    <xf numFmtId="0" fontId="1" fillId="2" borderId="0" xfId="0" applyFont="1" applyFill="1" applyAlignment="1">
      <alignment horizontal="left" vertical="top"/>
    </xf>
    <xf numFmtId="0" fontId="15" fillId="0" borderId="7" xfId="0" applyFont="1" applyBorder="1" applyAlignment="1">
      <alignment horizontal="left"/>
    </xf>
    <xf numFmtId="0" fontId="28" fillId="0" borderId="0" xfId="0" applyFont="1" applyAlignment="1">
      <alignment horizontal="right"/>
    </xf>
    <xf numFmtId="0" fontId="15" fillId="0" borderId="0" xfId="0" applyFont="1" applyAlignment="1">
      <alignment horizontal="center" vertical="top"/>
    </xf>
    <xf numFmtId="0" fontId="22" fillId="0" borderId="15" xfId="0" applyFont="1" applyBorder="1" applyAlignment="1">
      <alignment horizontal="left"/>
    </xf>
    <xf numFmtId="0" fontId="27" fillId="0" borderId="0" xfId="0" applyFont="1" applyAlignment="1">
      <alignment horizontal="center"/>
    </xf>
    <xf numFmtId="0" fontId="8" fillId="10" borderId="1" xfId="0" applyFont="1" applyFill="1" applyBorder="1" applyAlignment="1">
      <alignment horizontal="center" vertical="center"/>
    </xf>
    <xf numFmtId="0" fontId="13" fillId="10" borderId="14" xfId="0" applyFont="1" applyFill="1" applyBorder="1" applyAlignment="1">
      <alignment horizontal="center" vertical="center"/>
    </xf>
    <xf numFmtId="0" fontId="13" fillId="10" borderId="7" xfId="0" applyFont="1" applyFill="1" applyBorder="1" applyAlignment="1">
      <alignment horizontal="center" vertical="center"/>
    </xf>
    <xf numFmtId="0" fontId="13" fillId="10" borderId="12" xfId="0" applyFont="1" applyFill="1" applyBorder="1" applyAlignment="1">
      <alignment horizontal="center" vertical="center"/>
    </xf>
    <xf numFmtId="0" fontId="13" fillId="10" borderId="4" xfId="0" applyFont="1" applyFill="1" applyBorder="1" applyAlignment="1">
      <alignment horizontal="center" vertical="center"/>
    </xf>
    <xf numFmtId="0" fontId="13" fillId="10" borderId="6" xfId="0" applyFont="1" applyFill="1" applyBorder="1" applyAlignment="1">
      <alignment horizontal="center" vertical="center"/>
    </xf>
    <xf numFmtId="0" fontId="13" fillId="10" borderId="5" xfId="0" applyFont="1" applyFill="1" applyBorder="1" applyAlignment="1">
      <alignment horizontal="center" vertical="center"/>
    </xf>
    <xf numFmtId="0" fontId="13" fillId="10" borderId="13" xfId="0" applyFont="1" applyFill="1" applyBorder="1" applyAlignment="1">
      <alignment horizontal="center" vertical="center"/>
    </xf>
    <xf numFmtId="0" fontId="13" fillId="10" borderId="16" xfId="0" applyFont="1" applyFill="1" applyBorder="1" applyAlignment="1">
      <alignment horizontal="center" vertical="center"/>
    </xf>
    <xf numFmtId="0" fontId="13" fillId="10" borderId="11" xfId="0" applyFont="1" applyFill="1" applyBorder="1" applyAlignment="1">
      <alignment horizontal="center" vertical="center"/>
    </xf>
    <xf numFmtId="0" fontId="12" fillId="10" borderId="0" xfId="0" applyFont="1" applyFill="1" applyAlignment="1">
      <alignment horizontal="center"/>
    </xf>
    <xf numFmtId="0" fontId="18" fillId="10" borderId="1" xfId="0" applyFont="1" applyFill="1" applyBorder="1" applyAlignment="1">
      <alignment horizontal="left"/>
    </xf>
    <xf numFmtId="0" fontId="0" fillId="0" borderId="0" xfId="0" applyAlignment="1">
      <alignment horizontal="center"/>
    </xf>
    <xf numFmtId="0" fontId="39" fillId="0" borderId="0" xfId="0" applyFont="1" applyAlignment="1">
      <alignment horizontal="center"/>
    </xf>
    <xf numFmtId="0" fontId="10" fillId="14" borderId="0" xfId="0" applyFont="1" applyFill="1" applyAlignment="1">
      <alignment horizontal="center"/>
    </xf>
    <xf numFmtId="0" fontId="0" fillId="0" borderId="0" xfId="0" applyAlignment="1">
      <alignment horizontal="center" wrapText="1"/>
    </xf>
  </cellXfs>
  <cellStyles count="2">
    <cellStyle name="Hyperlink" xfId="1" builtinId="8"/>
    <cellStyle name="Normal" xfId="0" builtinId="0"/>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99"/>
        </patternFill>
      </fill>
    </dxf>
    <dxf>
      <fill>
        <patternFill>
          <bgColor rgb="FFFFC7CE"/>
        </patternFill>
      </fill>
    </dxf>
    <dxf>
      <fill>
        <patternFill>
          <bgColor rgb="FFFFFF99"/>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center" textRotation="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dxf>
    <dxf>
      <border>
        <bottom style="double">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double">
          <color indexed="64"/>
        </left>
        <right style="double">
          <color indexed="64"/>
        </right>
        <top/>
        <bottom/>
        <vertical style="double">
          <color indexed="64"/>
        </vertical>
        <horizontal/>
      </border>
    </dxf>
  </dxfs>
  <tableStyles count="0" defaultTableStyle="TableStyleMedium2" defaultPivotStyle="PivotStyleLight16"/>
  <colors>
    <mruColors>
      <color rgb="FFFFFFCC"/>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0</xdr:col>
      <xdr:colOff>1504604</xdr:colOff>
      <xdr:row>0</xdr:row>
      <xdr:rowOff>704850</xdr:rowOff>
    </xdr:to>
    <xdr:pic>
      <xdr:nvPicPr>
        <xdr:cNvPr id="2" name="Picture 1">
          <a:extLst>
            <a:ext uri="{FF2B5EF4-FFF2-40B4-BE49-F238E27FC236}">
              <a16:creationId xmlns:a16="http://schemas.microsoft.com/office/drawing/2014/main" id="{912B1C76-DD3C-41F5-BA21-0A0BEAE470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9050"/>
          <a:ext cx="1493174"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7</xdr:row>
      <xdr:rowOff>19050</xdr:rowOff>
    </xdr:from>
    <xdr:to>
      <xdr:col>0</xdr:col>
      <xdr:colOff>1504604</xdr:colOff>
      <xdr:row>10</xdr:row>
      <xdr:rowOff>114300</xdr:rowOff>
    </xdr:to>
    <xdr:pic>
      <xdr:nvPicPr>
        <xdr:cNvPr id="7" name="Picture 6">
          <a:extLst>
            <a:ext uri="{FF2B5EF4-FFF2-40B4-BE49-F238E27FC236}">
              <a16:creationId xmlns:a16="http://schemas.microsoft.com/office/drawing/2014/main" id="{ECC9CB36-CEE3-4AE0-A3F0-70B3EEEFA3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400175"/>
          <a:ext cx="1493174"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32D0A9-CC68-4E61-B3CD-63F61FED7AD9}" name="Table2262" displayName="Table2262" ref="A68:E84" totalsRowShown="0" headerRowDxfId="20" dataDxfId="18" headerRowBorderDxfId="19" tableBorderDxfId="17" totalsRowBorderDxfId="16">
  <tableColumns count="5">
    <tableColumn id="5" xr3:uid="{1B77DA38-498A-4568-A202-B577CE3B4324}" name="Lane" dataDxfId="15"/>
    <tableColumn id="1" xr3:uid="{37B73C0C-B2DF-4D3E-84C3-0AAAAF6B7D9F}" name="Sample ID*" dataDxfId="14"/>
    <tableColumn id="6" xr3:uid="{47025412-F94D-4834-8795-539768838287}" name="Index " dataDxfId="13"/>
    <tableColumn id="7" xr3:uid="{0EA1C337-72FF-4642-B33A-2E5AF1DE75E3}" name="Expected # of cells" dataDxfId="12"/>
    <tableColumn id="2" xr3:uid="{88BCD718-D60C-4CAE-974C-E16ACDD9DBDB}" name="Description" dataDxfId="1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9D58EBE-B73D-438B-A9F6-D77E9F950E88}" name="Table2" displayName="Table2" ref="A13:F23" totalsRowShown="0">
  <autoFilter ref="A13:F23" xr:uid="{49D58EBE-B73D-438B-A9F6-D77E9F950E88}"/>
  <tableColumns count="6">
    <tableColumn id="1" xr3:uid="{F7DE3202-6E90-4964-8A40-379D6A721E95}" name="Combined Sample Name" dataDxfId="10"/>
    <tableColumn id="2" xr3:uid="{BAA39B86-3221-4B71-8E97-54ED0D3D5DF4}" name="GEX Sample ID"/>
    <tableColumn id="3" xr3:uid="{D7741B36-6833-421F-90D8-1DF6ED8AB431}" name="ATAC Sample ID"/>
    <tableColumn id="4" xr3:uid="{18FB4FE9-75DA-4815-9690-905C045AA352}" name="VDJ Sample ID"/>
    <tableColumn id="5" xr3:uid="{E8845A31-B6C1-4474-BB08-C606ADF23329}" name="Feature Barcode Sample"/>
    <tableColumn id="6" xr3:uid="{79DB6BF4-44A7-4037-8178-463BC44076FD}" name="Feature Barcode Typ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0353EAB-69F2-4ECB-8081-6625837D2669}" name="Table4" displayName="Table4" ref="A28:F38" totalsRowShown="0">
  <autoFilter ref="A28:F38" xr:uid="{F0353EAB-69F2-4ECB-8081-6625837D2669}"/>
  <tableColumns count="6">
    <tableColumn id="1" xr3:uid="{C5442CA7-68A0-4476-80D7-91BF529C72E1}" name="Sample ID*" dataDxfId="9"/>
    <tableColumn id="2" xr3:uid="{3104F03E-022E-4C1A-887D-88858A0EA845}" name="Subsample ID*"/>
    <tableColumn id="3" xr3:uid="{649FA52F-DCF5-485A-9A3C-DB571042607F}" name="Subsample Type*"/>
    <tableColumn id="4" xr3:uid="{48C53334-BC23-42BD-AA90-95E54C5894DD}" name="Probe Barcode*"/>
    <tableColumn id="5" xr3:uid="{B4BBD3C2-CCE6-4BF0-A8BD-6D4E1166116C}" name="Expected # of Cells"/>
    <tableColumn id="6" xr3:uid="{2C5B8CAB-A477-4725-A7B2-1F9513A1DFB0}" name="Descriptio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samples@seqmatic.com"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4" tint="0.39997558519241921"/>
    <pageSetUpPr fitToPage="1"/>
  </sheetPr>
  <dimension ref="A1:L75"/>
  <sheetViews>
    <sheetView tabSelected="1" zoomScaleNormal="100" workbookViewId="0">
      <selection activeCell="A2" sqref="A2:D2"/>
    </sheetView>
  </sheetViews>
  <sheetFormatPr defaultRowHeight="14.4" x14ac:dyDescent="0.3"/>
  <cols>
    <col min="1" max="1" width="39.33203125" customWidth="1"/>
    <col min="2" max="4" width="25" customWidth="1"/>
    <col min="9" max="9" width="14.109375" bestFit="1" customWidth="1"/>
    <col min="10" max="11" width="11" bestFit="1" customWidth="1"/>
  </cols>
  <sheetData>
    <row r="1" spans="1:12" ht="81" customHeight="1" thickBot="1" x14ac:dyDescent="0.35">
      <c r="A1" s="74"/>
      <c r="B1" s="74"/>
      <c r="C1" s="74"/>
      <c r="D1" s="74"/>
    </row>
    <row r="2" spans="1:12" ht="42" customHeight="1" thickTop="1" x14ac:dyDescent="0.6">
      <c r="A2" s="103" t="s">
        <v>0</v>
      </c>
      <c r="B2" s="103"/>
      <c r="C2" s="103"/>
      <c r="D2" s="103"/>
      <c r="E2" s="68"/>
      <c r="F2" s="68"/>
      <c r="G2" s="68"/>
      <c r="H2" s="68"/>
      <c r="I2" s="68"/>
      <c r="J2" s="68"/>
      <c r="K2" s="68"/>
      <c r="L2" s="68"/>
    </row>
    <row r="4" spans="1:12" ht="18" customHeight="1" x14ac:dyDescent="0.3">
      <c r="A4" s="101" t="s">
        <v>1</v>
      </c>
      <c r="B4" s="101"/>
      <c r="C4" s="101"/>
      <c r="D4" s="101"/>
    </row>
    <row r="5" spans="1:12" s="9" customFormat="1" ht="18" x14ac:dyDescent="0.35">
      <c r="A5" s="101" t="s">
        <v>2</v>
      </c>
      <c r="B5" s="101"/>
      <c r="C5" s="101"/>
      <c r="D5" s="101"/>
    </row>
    <row r="6" spans="1:12" s="9" customFormat="1" ht="18" x14ac:dyDescent="0.35">
      <c r="A6" s="101" t="s">
        <v>3</v>
      </c>
      <c r="B6" s="101"/>
      <c r="C6" s="101"/>
      <c r="D6" s="101"/>
    </row>
    <row r="7" spans="1:12" s="9" customFormat="1" ht="18" x14ac:dyDescent="0.35">
      <c r="A7" s="102" t="s">
        <v>4</v>
      </c>
      <c r="B7" s="102"/>
      <c r="C7" s="102"/>
      <c r="D7" s="102"/>
    </row>
    <row r="8" spans="1:12" x14ac:dyDescent="0.3">
      <c r="A8" s="4"/>
      <c r="B8" s="4"/>
      <c r="C8" s="4"/>
      <c r="D8" s="4"/>
    </row>
    <row r="9" spans="1:12" ht="18" x14ac:dyDescent="0.3">
      <c r="A9" s="28" t="s">
        <v>5</v>
      </c>
      <c r="B9" s="5"/>
      <c r="C9" s="5"/>
      <c r="D9" s="5"/>
    </row>
    <row r="10" spans="1:12" x14ac:dyDescent="0.3">
      <c r="A10" s="100" t="s">
        <v>6</v>
      </c>
      <c r="B10" s="100"/>
      <c r="C10" s="100"/>
      <c r="D10" s="100"/>
    </row>
    <row r="11" spans="1:12" x14ac:dyDescent="0.3">
      <c r="A11" s="100" t="s">
        <v>7</v>
      </c>
      <c r="B11" s="100"/>
      <c r="C11" s="100"/>
      <c r="D11" s="100"/>
    </row>
    <row r="12" spans="1:12" x14ac:dyDescent="0.3">
      <c r="A12" s="100" t="s">
        <v>8</v>
      </c>
      <c r="B12" s="100"/>
      <c r="C12" s="100"/>
      <c r="D12" s="100"/>
    </row>
    <row r="13" spans="1:12" x14ac:dyDescent="0.3">
      <c r="A13" s="100" t="s">
        <v>9</v>
      </c>
      <c r="B13" s="100"/>
      <c r="C13" s="100"/>
      <c r="D13" s="100"/>
    </row>
    <row r="14" spans="1:12" x14ac:dyDescent="0.3">
      <c r="A14" s="4"/>
      <c r="B14" s="4"/>
      <c r="C14" s="4"/>
      <c r="D14" s="4"/>
    </row>
    <row r="15" spans="1:12" ht="18" x14ac:dyDescent="0.3">
      <c r="A15" s="10" t="s">
        <v>10</v>
      </c>
      <c r="B15" s="11"/>
      <c r="C15" s="11"/>
      <c r="D15" s="11"/>
    </row>
    <row r="16" spans="1:12" s="2" customFormat="1" ht="14.4" customHeight="1" x14ac:dyDescent="0.3">
      <c r="A16" s="89" t="s">
        <v>246</v>
      </c>
      <c r="B16" s="65" t="s">
        <v>11</v>
      </c>
      <c r="C16" s="65"/>
      <c r="D16" s="65"/>
    </row>
    <row r="17" spans="1:4" s="2" customFormat="1" x14ac:dyDescent="0.3">
      <c r="A17" s="89" t="s">
        <v>247</v>
      </c>
      <c r="B17" s="65" t="s">
        <v>12</v>
      </c>
      <c r="C17" s="65"/>
      <c r="D17" s="65"/>
    </row>
    <row r="18" spans="1:4" s="2" customFormat="1" x14ac:dyDescent="0.3">
      <c r="A18" s="89" t="s">
        <v>248</v>
      </c>
      <c r="B18" s="65" t="s">
        <v>13</v>
      </c>
      <c r="C18" s="65"/>
      <c r="D18" s="65"/>
    </row>
    <row r="20" spans="1:4" ht="15" customHeight="1" x14ac:dyDescent="0.3">
      <c r="A20" s="94" t="s">
        <v>14</v>
      </c>
      <c r="B20" s="94"/>
      <c r="C20" s="94"/>
      <c r="D20" s="94"/>
    </row>
    <row r="21" spans="1:4" ht="15" customHeight="1" x14ac:dyDescent="0.3">
      <c r="A21" s="94"/>
      <c r="B21" s="94"/>
      <c r="C21" s="94"/>
      <c r="D21" s="94"/>
    </row>
    <row r="22" spans="1:4" x14ac:dyDescent="0.3">
      <c r="A22" s="95" t="s">
        <v>15</v>
      </c>
      <c r="B22" s="95"/>
      <c r="C22" s="95"/>
      <c r="D22" s="95"/>
    </row>
    <row r="24" spans="1:4" ht="18" x14ac:dyDescent="0.3">
      <c r="A24" s="96" t="s">
        <v>16</v>
      </c>
      <c r="B24" s="96"/>
      <c r="C24" s="96"/>
      <c r="D24" s="96"/>
    </row>
    <row r="25" spans="1:4" x14ac:dyDescent="0.3">
      <c r="A25" s="66" t="s">
        <v>179</v>
      </c>
      <c r="B25" s="86" t="s">
        <v>180</v>
      </c>
      <c r="C25" s="6"/>
      <c r="D25" s="6"/>
    </row>
    <row r="26" spans="1:4" x14ac:dyDescent="0.3">
      <c r="A26" s="7" t="s">
        <v>181</v>
      </c>
      <c r="B26" s="86" t="s">
        <v>182</v>
      </c>
      <c r="C26" s="6"/>
      <c r="D26" s="6"/>
    </row>
    <row r="27" spans="1:4" s="35" customFormat="1" x14ac:dyDescent="0.3">
      <c r="A27" s="97" t="s">
        <v>17</v>
      </c>
      <c r="B27" s="97"/>
      <c r="C27" s="97"/>
      <c r="D27" s="97"/>
    </row>
    <row r="28" spans="1:4" x14ac:dyDescent="0.3">
      <c r="A28" s="66" t="s">
        <v>183</v>
      </c>
      <c r="B28" s="86" t="s">
        <v>184</v>
      </c>
      <c r="C28" s="6"/>
      <c r="D28" s="6"/>
    </row>
    <row r="29" spans="1:4" x14ac:dyDescent="0.3">
      <c r="A29" s="66" t="s">
        <v>185</v>
      </c>
      <c r="B29" s="86" t="s">
        <v>34</v>
      </c>
      <c r="C29" s="6"/>
      <c r="D29" s="6"/>
    </row>
    <row r="30" spans="1:4" x14ac:dyDescent="0.3">
      <c r="A30" s="108" t="s">
        <v>18</v>
      </c>
      <c r="B30" s="108"/>
      <c r="C30" s="108"/>
      <c r="D30" s="108"/>
    </row>
    <row r="31" spans="1:4" x14ac:dyDescent="0.3">
      <c r="A31" s="108" t="s">
        <v>19</v>
      </c>
      <c r="B31" s="108"/>
      <c r="C31" s="108"/>
      <c r="D31" s="108"/>
    </row>
    <row r="32" spans="1:4" x14ac:dyDescent="0.3">
      <c r="A32" s="3"/>
    </row>
    <row r="33" spans="1:4" ht="18" x14ac:dyDescent="0.3">
      <c r="A33" s="91" t="s">
        <v>186</v>
      </c>
      <c r="B33" s="91"/>
      <c r="C33" s="91"/>
      <c r="D33" s="91"/>
    </row>
    <row r="34" spans="1:4" x14ac:dyDescent="0.3">
      <c r="A34" s="31"/>
      <c r="B34" s="87" t="s">
        <v>145</v>
      </c>
      <c r="C34" s="87" t="s">
        <v>234</v>
      </c>
      <c r="D34" s="84"/>
    </row>
    <row r="35" spans="1:4" x14ac:dyDescent="0.3">
      <c r="A35" s="31" t="s">
        <v>23</v>
      </c>
      <c r="B35" s="88" t="s">
        <v>235</v>
      </c>
      <c r="C35" s="88" t="s">
        <v>236</v>
      </c>
      <c r="D35" s="30"/>
    </row>
    <row r="36" spans="1:4" x14ac:dyDescent="0.3">
      <c r="A36" s="31" t="s">
        <v>27</v>
      </c>
      <c r="B36" s="88" t="s">
        <v>28</v>
      </c>
      <c r="C36" s="88" t="s">
        <v>28</v>
      </c>
      <c r="D36" s="30"/>
    </row>
    <row r="37" spans="1:4" x14ac:dyDescent="0.3">
      <c r="A37" s="92" t="s">
        <v>17</v>
      </c>
      <c r="B37" s="92"/>
      <c r="C37" s="92"/>
      <c r="D37" s="92"/>
    </row>
    <row r="38" spans="1:4" x14ac:dyDescent="0.3">
      <c r="A38" s="83"/>
      <c r="B38" s="87" t="s">
        <v>145</v>
      </c>
      <c r="C38" s="87" t="s">
        <v>234</v>
      </c>
      <c r="D38" s="85"/>
    </row>
    <row r="39" spans="1:4" x14ac:dyDescent="0.3">
      <c r="A39" s="31" t="s">
        <v>29</v>
      </c>
      <c r="B39" s="88" t="s">
        <v>237</v>
      </c>
      <c r="C39" s="88" t="s">
        <v>238</v>
      </c>
      <c r="D39" s="30"/>
    </row>
    <row r="40" spans="1:4" x14ac:dyDescent="0.3">
      <c r="A40" s="31" t="s">
        <v>33</v>
      </c>
      <c r="B40" s="88" t="s">
        <v>187</v>
      </c>
      <c r="C40" s="88" t="s">
        <v>187</v>
      </c>
      <c r="D40" s="30"/>
    </row>
    <row r="41" spans="1:4" x14ac:dyDescent="0.3">
      <c r="A41" s="93" t="s">
        <v>18</v>
      </c>
      <c r="B41" s="93"/>
      <c r="C41" s="93"/>
      <c r="D41" s="93"/>
    </row>
    <row r="42" spans="1:4" x14ac:dyDescent="0.3">
      <c r="A42" s="93" t="s">
        <v>19</v>
      </c>
      <c r="B42" s="93"/>
      <c r="C42" s="93"/>
      <c r="D42" s="93"/>
    </row>
    <row r="43" spans="1:4" x14ac:dyDescent="0.3">
      <c r="A43" s="92" t="s">
        <v>239</v>
      </c>
      <c r="B43" s="92"/>
      <c r="C43" s="92"/>
      <c r="D43" s="92"/>
    </row>
    <row r="44" spans="1:4" x14ac:dyDescent="0.3">
      <c r="A44" s="3"/>
    </row>
    <row r="45" spans="1:4" ht="18" x14ac:dyDescent="0.3">
      <c r="A45" s="105" t="s">
        <v>188</v>
      </c>
      <c r="B45" s="105"/>
      <c r="C45" s="105"/>
      <c r="D45" s="105"/>
    </row>
    <row r="46" spans="1:4" ht="18" x14ac:dyDescent="0.3">
      <c r="A46" s="22"/>
      <c r="B46" s="71" t="s">
        <v>20</v>
      </c>
      <c r="C46" s="71" t="s">
        <v>21</v>
      </c>
      <c r="D46" s="71" t="s">
        <v>22</v>
      </c>
    </row>
    <row r="47" spans="1:4" x14ac:dyDescent="0.3">
      <c r="A47" s="23" t="s">
        <v>23</v>
      </c>
      <c r="B47" s="72" t="s">
        <v>24</v>
      </c>
      <c r="C47" s="72" t="s">
        <v>25</v>
      </c>
      <c r="D47" s="72" t="s">
        <v>26</v>
      </c>
    </row>
    <row r="48" spans="1:4" x14ac:dyDescent="0.3">
      <c r="A48" s="23" t="s">
        <v>27</v>
      </c>
      <c r="B48" s="72" t="s">
        <v>28</v>
      </c>
      <c r="C48" s="72" t="s">
        <v>28</v>
      </c>
      <c r="D48" s="72" t="s">
        <v>28</v>
      </c>
    </row>
    <row r="49" spans="1:4" x14ac:dyDescent="0.3">
      <c r="A49" s="106" t="s">
        <v>17</v>
      </c>
      <c r="B49" s="106"/>
      <c r="C49" s="106"/>
      <c r="D49" s="106"/>
    </row>
    <row r="50" spans="1:4" x14ac:dyDescent="0.3">
      <c r="A50" s="36"/>
      <c r="B50" s="71" t="s">
        <v>20</v>
      </c>
      <c r="C50" s="71" t="s">
        <v>21</v>
      </c>
      <c r="D50" s="71" t="s">
        <v>22</v>
      </c>
    </row>
    <row r="51" spans="1:4" x14ac:dyDescent="0.3">
      <c r="A51" s="23" t="s">
        <v>29</v>
      </c>
      <c r="B51" s="72" t="s">
        <v>30</v>
      </c>
      <c r="C51" s="72" t="s">
        <v>31</v>
      </c>
      <c r="D51" s="72" t="s">
        <v>32</v>
      </c>
    </row>
    <row r="52" spans="1:4" x14ac:dyDescent="0.3">
      <c r="A52" s="23" t="s">
        <v>33</v>
      </c>
      <c r="B52" s="72" t="s">
        <v>34</v>
      </c>
      <c r="C52" s="72" t="s">
        <v>34</v>
      </c>
      <c r="D52" s="72" t="s">
        <v>34</v>
      </c>
    </row>
    <row r="53" spans="1:4" x14ac:dyDescent="0.3">
      <c r="A53" s="107" t="s">
        <v>18</v>
      </c>
      <c r="B53" s="107"/>
      <c r="C53" s="107"/>
      <c r="D53" s="107"/>
    </row>
    <row r="54" spans="1:4" x14ac:dyDescent="0.3">
      <c r="A54" s="104" t="s">
        <v>19</v>
      </c>
      <c r="B54" s="104"/>
      <c r="C54" s="104"/>
      <c r="D54" s="104"/>
    </row>
    <row r="55" spans="1:4" x14ac:dyDescent="0.3">
      <c r="A55" s="3"/>
    </row>
    <row r="56" spans="1:4" ht="18" x14ac:dyDescent="0.3">
      <c r="A56" s="91" t="s">
        <v>189</v>
      </c>
      <c r="B56" s="91"/>
      <c r="C56" s="91"/>
      <c r="D56" s="91"/>
    </row>
    <row r="57" spans="1:4" ht="18" x14ac:dyDescent="0.3">
      <c r="A57" s="29"/>
      <c r="B57" s="69" t="s">
        <v>35</v>
      </c>
      <c r="C57" s="69" t="s">
        <v>36</v>
      </c>
      <c r="D57" s="69" t="s">
        <v>37</v>
      </c>
    </row>
    <row r="58" spans="1:4" x14ac:dyDescent="0.3">
      <c r="A58" s="31" t="s">
        <v>23</v>
      </c>
      <c r="B58" s="70" t="s">
        <v>38</v>
      </c>
      <c r="C58" s="70" t="s">
        <v>38</v>
      </c>
      <c r="D58" s="70" t="s">
        <v>39</v>
      </c>
    </row>
    <row r="59" spans="1:4" x14ac:dyDescent="0.3">
      <c r="A59" s="31" t="s">
        <v>27</v>
      </c>
      <c r="B59" s="70" t="s">
        <v>28</v>
      </c>
      <c r="C59" s="70" t="s">
        <v>28</v>
      </c>
      <c r="D59" s="70" t="s">
        <v>28</v>
      </c>
    </row>
    <row r="60" spans="1:4" x14ac:dyDescent="0.3">
      <c r="A60" s="92" t="s">
        <v>17</v>
      </c>
      <c r="B60" s="92"/>
      <c r="C60" s="92"/>
      <c r="D60" s="92"/>
    </row>
    <row r="61" spans="1:4" x14ac:dyDescent="0.3">
      <c r="A61" s="37"/>
      <c r="B61" s="69" t="s">
        <v>35</v>
      </c>
      <c r="C61" s="69" t="s">
        <v>36</v>
      </c>
      <c r="D61" s="69" t="s">
        <v>37</v>
      </c>
    </row>
    <row r="62" spans="1:4" x14ac:dyDescent="0.3">
      <c r="A62" s="31" t="s">
        <v>29</v>
      </c>
      <c r="B62" s="70" t="s">
        <v>40</v>
      </c>
      <c r="C62" s="70" t="s">
        <v>41</v>
      </c>
      <c r="D62" s="70" t="s">
        <v>42</v>
      </c>
    </row>
    <row r="63" spans="1:4" x14ac:dyDescent="0.3">
      <c r="A63" s="31" t="s">
        <v>33</v>
      </c>
      <c r="B63" s="70" t="s">
        <v>34</v>
      </c>
      <c r="C63" s="70" t="s">
        <v>34</v>
      </c>
      <c r="D63" s="70" t="s">
        <v>34</v>
      </c>
    </row>
    <row r="64" spans="1:4" x14ac:dyDescent="0.3">
      <c r="A64" s="93" t="s">
        <v>18</v>
      </c>
      <c r="B64" s="93"/>
      <c r="C64" s="93"/>
      <c r="D64" s="93"/>
    </row>
    <row r="65" spans="1:12" x14ac:dyDescent="0.3">
      <c r="A65" s="93" t="s">
        <v>19</v>
      </c>
      <c r="B65" s="93"/>
      <c r="C65" s="93"/>
      <c r="D65" s="93"/>
    </row>
    <row r="66" spans="1:12" x14ac:dyDescent="0.3">
      <c r="A66" s="3"/>
    </row>
    <row r="67" spans="1:12" ht="15" customHeight="1" x14ac:dyDescent="0.3">
      <c r="A67" s="94" t="s">
        <v>43</v>
      </c>
      <c r="B67" s="94"/>
      <c r="C67" s="94"/>
      <c r="D67" s="94"/>
    </row>
    <row r="68" spans="1:12" ht="15" customHeight="1" x14ac:dyDescent="0.3">
      <c r="A68" s="94"/>
      <c r="B68" s="94"/>
      <c r="C68" s="94"/>
      <c r="D68" s="94"/>
    </row>
    <row r="69" spans="1:12" ht="75" customHeight="1" x14ac:dyDescent="0.3">
      <c r="A69" s="98" t="s">
        <v>44</v>
      </c>
      <c r="B69" s="98"/>
      <c r="C69" s="98"/>
      <c r="D69" s="98"/>
    </row>
    <row r="71" spans="1:12" ht="18" x14ac:dyDescent="0.3">
      <c r="A71" s="99" t="s">
        <v>45</v>
      </c>
      <c r="B71" s="99"/>
      <c r="C71" s="99"/>
      <c r="D71" s="99"/>
    </row>
    <row r="72" spans="1:12" x14ac:dyDescent="0.3">
      <c r="A72" s="8" t="s">
        <v>46</v>
      </c>
      <c r="B72" s="8"/>
      <c r="C72" s="8"/>
      <c r="D72" s="8"/>
    </row>
    <row r="73" spans="1:12" x14ac:dyDescent="0.3">
      <c r="A73" s="8" t="s">
        <v>47</v>
      </c>
      <c r="B73" s="8"/>
      <c r="C73" s="8"/>
      <c r="D73" s="8"/>
    </row>
    <row r="75" spans="1:12" x14ac:dyDescent="0.3">
      <c r="A75" s="90" t="s">
        <v>255</v>
      </c>
      <c r="B75" s="90"/>
      <c r="C75" s="90"/>
      <c r="D75" s="90"/>
      <c r="E75" s="38"/>
      <c r="F75" s="38"/>
      <c r="G75" s="38"/>
      <c r="H75" s="38"/>
      <c r="I75" s="38"/>
      <c r="J75" s="38"/>
      <c r="K75" s="38"/>
      <c r="L75" s="38"/>
    </row>
  </sheetData>
  <mergeCells count="32">
    <mergeCell ref="A4:D4"/>
    <mergeCell ref="A65:D65"/>
    <mergeCell ref="A2:D2"/>
    <mergeCell ref="A54:D54"/>
    <mergeCell ref="A56:D56"/>
    <mergeCell ref="A60:D60"/>
    <mergeCell ref="A64:D64"/>
    <mergeCell ref="A42:D42"/>
    <mergeCell ref="A43:D43"/>
    <mergeCell ref="A45:D45"/>
    <mergeCell ref="A49:D49"/>
    <mergeCell ref="A53:D53"/>
    <mergeCell ref="A30:D30"/>
    <mergeCell ref="A31:D31"/>
    <mergeCell ref="A11:D11"/>
    <mergeCell ref="A12:D12"/>
    <mergeCell ref="A13:D13"/>
    <mergeCell ref="A5:D5"/>
    <mergeCell ref="A6:D6"/>
    <mergeCell ref="A7:D7"/>
    <mergeCell ref="A10:D10"/>
    <mergeCell ref="A75:D75"/>
    <mergeCell ref="A33:D33"/>
    <mergeCell ref="A37:D37"/>
    <mergeCell ref="A41:D41"/>
    <mergeCell ref="A20:D21"/>
    <mergeCell ref="A22:D22"/>
    <mergeCell ref="A24:D24"/>
    <mergeCell ref="A27:D27"/>
    <mergeCell ref="A67:D68"/>
    <mergeCell ref="A69:D69"/>
    <mergeCell ref="A71:D71"/>
  </mergeCells>
  <printOptions horizontalCentered="1"/>
  <pageMargins left="0.7" right="0.7" top="0.5" bottom="0.25" header="0" footer="0"/>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7AC19-CEE3-4D66-A406-16FF7E3BFECA}">
  <sheetPr>
    <tabColor theme="6" tint="0.59999389629810485"/>
    <pageSetUpPr fitToPage="1"/>
  </sheetPr>
  <dimension ref="A1:F84"/>
  <sheetViews>
    <sheetView zoomScaleNormal="100" workbookViewId="0">
      <pane ySplit="7" topLeftCell="A8" activePane="bottomLeft" state="frozen"/>
      <selection pane="bottomLeft" activeCell="B16" sqref="B16"/>
    </sheetView>
  </sheetViews>
  <sheetFormatPr defaultRowHeight="14.4" x14ac:dyDescent="0.3"/>
  <cols>
    <col min="1" max="1" width="35.6640625" customWidth="1"/>
    <col min="2" max="5" width="24.33203125" customWidth="1"/>
    <col min="6" max="6" width="8.88671875" customWidth="1"/>
  </cols>
  <sheetData>
    <row r="1" spans="1:5" ht="15.6" x14ac:dyDescent="0.3">
      <c r="A1" s="17" t="s">
        <v>48</v>
      </c>
      <c r="B1" s="17"/>
      <c r="C1" s="17"/>
      <c r="D1" s="17"/>
    </row>
    <row r="2" spans="1:5" ht="15.6" x14ac:dyDescent="0.3">
      <c r="A2" s="109" t="s">
        <v>1</v>
      </c>
      <c r="B2" s="109"/>
      <c r="C2" s="109"/>
      <c r="D2" s="109"/>
    </row>
    <row r="3" spans="1:5" ht="15.6" x14ac:dyDescent="0.3">
      <c r="A3" s="18" t="s">
        <v>2</v>
      </c>
      <c r="B3" s="18"/>
      <c r="C3" s="18"/>
      <c r="D3" s="18"/>
    </row>
    <row r="4" spans="1:5" ht="15.6" x14ac:dyDescent="0.3">
      <c r="A4" s="109" t="s">
        <v>3</v>
      </c>
      <c r="B4" s="109"/>
      <c r="C4" s="109"/>
      <c r="D4" s="109"/>
    </row>
    <row r="5" spans="1:5" ht="15.6" x14ac:dyDescent="0.3">
      <c r="A5" s="109" t="s">
        <v>49</v>
      </c>
      <c r="B5" s="109"/>
      <c r="C5" s="109"/>
      <c r="D5" s="109"/>
    </row>
    <row r="6" spans="1:5" x14ac:dyDescent="0.3">
      <c r="B6" s="38"/>
      <c r="C6" s="38"/>
      <c r="D6" s="38"/>
    </row>
    <row r="7" spans="1:5" ht="18.75" customHeight="1" x14ac:dyDescent="0.3">
      <c r="A7" s="119" t="s">
        <v>77</v>
      </c>
      <c r="B7" s="119"/>
      <c r="C7" s="119"/>
      <c r="D7" s="119"/>
      <c r="E7" s="119"/>
    </row>
    <row r="8" spans="1:5" x14ac:dyDescent="0.3">
      <c r="B8" s="118" t="str">
        <f>Instructions!A75</f>
        <v>SeqMatic Sample Submission Form Version 2.0.8 - Single Cell Pools - October  2025</v>
      </c>
      <c r="C8" s="118"/>
      <c r="D8" s="118"/>
      <c r="E8" s="118"/>
    </row>
    <row r="9" spans="1:5" s="19" customFormat="1" ht="15.6" x14ac:dyDescent="0.3">
      <c r="B9" s="26" t="s">
        <v>50</v>
      </c>
      <c r="C9" s="18" t="s">
        <v>51</v>
      </c>
      <c r="D9" s="17" t="s">
        <v>52</v>
      </c>
    </row>
    <row r="10" spans="1:5" s="19" customFormat="1" ht="15.6" x14ac:dyDescent="0.3">
      <c r="B10" s="17"/>
      <c r="C10" s="18" t="str">
        <f>Instructions!A16</f>
        <v>48383 Fremont Blvd</v>
      </c>
      <c r="D10" s="24" t="s">
        <v>53</v>
      </c>
    </row>
    <row r="11" spans="1:5" s="19" customFormat="1" ht="15.6" x14ac:dyDescent="0.3">
      <c r="B11" s="17"/>
      <c r="C11" s="18" t="str">
        <f>Instructions!A17</f>
        <v>Suite 120</v>
      </c>
      <c r="D11" s="24"/>
    </row>
    <row r="12" spans="1:5" s="19" customFormat="1" ht="16.2" thickBot="1" x14ac:dyDescent="0.35">
      <c r="A12" s="75"/>
      <c r="B12" s="76"/>
      <c r="C12" s="75" t="str">
        <f>Instructions!A18</f>
        <v>Fremont, CA 94538</v>
      </c>
      <c r="D12" s="75"/>
      <c r="E12" s="75"/>
    </row>
    <row r="13" spans="1:5" s="19" customFormat="1" ht="24" customHeight="1" thickTop="1" x14ac:dyDescent="0.3">
      <c r="A13" s="111" t="str">
        <f>B23&amp;IF(B19="Express"," Express","")&amp;" Submission Form for "&amp;IF(OR(B33="Other", ISBLANK(B33)), "Single Cell", B33)&amp;" Pooled Libraries"</f>
        <v xml:space="preserve"> Submission Form for Single Cell Pooled Libraries</v>
      </c>
      <c r="B13" s="111"/>
      <c r="C13" s="111"/>
      <c r="D13" s="111"/>
      <c r="E13" s="111"/>
    </row>
    <row r="14" spans="1:5" s="19" customFormat="1" ht="24" customHeight="1" x14ac:dyDescent="0.3">
      <c r="A14" s="111"/>
      <c r="B14" s="111"/>
      <c r="C14" s="111"/>
      <c r="D14" s="111"/>
      <c r="E14" s="111"/>
    </row>
    <row r="15" spans="1:5" ht="21" x14ac:dyDescent="0.4">
      <c r="A15" s="110" t="s">
        <v>54</v>
      </c>
      <c r="B15" s="110"/>
      <c r="C15" s="110"/>
      <c r="D15" s="110"/>
      <c r="E15" s="110"/>
    </row>
    <row r="16" spans="1:5" ht="15.6" x14ac:dyDescent="0.3">
      <c r="A16" s="1" t="s">
        <v>55</v>
      </c>
      <c r="B16" s="14"/>
      <c r="C16" s="1" t="s">
        <v>56</v>
      </c>
      <c r="D16" s="21"/>
    </row>
    <row r="17" spans="1:5" ht="15.6" x14ac:dyDescent="0.3">
      <c r="A17" s="1" t="s">
        <v>57</v>
      </c>
      <c r="B17" s="14"/>
      <c r="C17" s="1" t="s">
        <v>58</v>
      </c>
      <c r="D17" s="21"/>
    </row>
    <row r="18" spans="1:5" ht="15.6" x14ac:dyDescent="0.3">
      <c r="A18" s="1" t="s">
        <v>59</v>
      </c>
      <c r="B18" s="14"/>
      <c r="C18" s="1" t="s">
        <v>60</v>
      </c>
      <c r="D18" s="21"/>
    </row>
    <row r="19" spans="1:5" ht="15.6" x14ac:dyDescent="0.3">
      <c r="A19" s="1" t="s">
        <v>61</v>
      </c>
      <c r="B19" s="14"/>
      <c r="C19" s="1" t="s">
        <v>62</v>
      </c>
      <c r="D19" s="21"/>
    </row>
    <row r="21" spans="1:5" ht="21" x14ac:dyDescent="0.4">
      <c r="A21" s="81" t="s">
        <v>63</v>
      </c>
      <c r="B21" s="81"/>
      <c r="C21" s="81"/>
      <c r="D21" s="81"/>
      <c r="E21" s="81"/>
    </row>
    <row r="22" spans="1:5" ht="15.6" x14ac:dyDescent="0.3">
      <c r="A22" s="13" t="s">
        <v>64</v>
      </c>
      <c r="B22" s="25"/>
      <c r="C22" s="39" t="s">
        <v>90</v>
      </c>
      <c r="D22" s="40"/>
      <c r="E22" s="41"/>
    </row>
    <row r="23" spans="1:5" ht="15.6" x14ac:dyDescent="0.3">
      <c r="A23" s="13" t="s">
        <v>65</v>
      </c>
      <c r="B23" s="25"/>
      <c r="C23" s="39" t="str">
        <f>_xlfn.TEXTJOIN(", ", TRUE, 'Run Types'!A1:F1)</f>
        <v>MiSeq, NextSeq 550, NextSeq 2000, NovaSeq 6000, NovaSeq X</v>
      </c>
      <c r="D23" s="40"/>
      <c r="E23" s="41"/>
    </row>
    <row r="24" spans="1:5" ht="15.6" x14ac:dyDescent="0.3">
      <c r="A24" s="13" t="s">
        <v>66</v>
      </c>
      <c r="B24" s="25"/>
      <c r="C24" s="39" t="str">
        <f>IF(B24&lt;&gt;"","Select from dropdown","Choose instrumentation first, then select from dropdown")</f>
        <v>Choose instrumentation first, then select from dropdown</v>
      </c>
      <c r="D24" s="40"/>
      <c r="E24" s="41"/>
    </row>
    <row r="25" spans="1:5" ht="15.6" x14ac:dyDescent="0.3">
      <c r="A25" s="13" t="s">
        <v>208</v>
      </c>
      <c r="B25" s="25" t="str">
        <f>IF(B23&lt;&gt;"", IFERROR(IF(SEARCH("Lane", B24),""),VLOOKUP(B24,'Run Types'!L2:M20,2,FALSE)), "")</f>
        <v/>
      </c>
      <c r="C25" s="112" t="str">
        <f>IFERROR(IF(SEARCH("Lane", B23), "Select from dropdown", ""), "Auto-populated based on flow cell type")</f>
        <v>Auto-populated based on flow cell type</v>
      </c>
      <c r="D25" s="113"/>
      <c r="E25" s="114"/>
    </row>
    <row r="26" spans="1:5" ht="15.6" x14ac:dyDescent="0.3">
      <c r="A26" s="64" t="s">
        <v>91</v>
      </c>
      <c r="B26" s="25">
        <f>_xlfn.IFNA(HLOOKUP(IF($B$33="Parse", $B$36, $B$34), Dropdowns!$A$12:$Z$17, 2, FALSE), 0)</f>
        <v>0</v>
      </c>
      <c r="C26" s="39" t="s">
        <v>92</v>
      </c>
      <c r="D26" s="40"/>
      <c r="E26" s="41"/>
    </row>
    <row r="27" spans="1:5" ht="15.6" x14ac:dyDescent="0.3">
      <c r="A27" s="13" t="s">
        <v>93</v>
      </c>
      <c r="B27" s="25">
        <f>_xlfn.IFNA(HLOOKUP(IF($B$33="Parse", $B$36, $B$34), Dropdowns!$A$12:$Z$17, 3, FALSE), 0)</f>
        <v>0</v>
      </c>
      <c r="C27" s="39" t="s">
        <v>92</v>
      </c>
      <c r="D27" s="40"/>
      <c r="E27" s="41"/>
    </row>
    <row r="28" spans="1:5" ht="15.6" x14ac:dyDescent="0.3">
      <c r="A28" s="13" t="s">
        <v>94</v>
      </c>
      <c r="B28" s="25">
        <f>_xlfn.IFNA(HLOOKUP(IF($B$33="Parse", $B$36, $B$34), Dropdowns!$A$12:$Z$17, 4, FALSE),0)</f>
        <v>0</v>
      </c>
      <c r="C28" s="39" t="s">
        <v>92</v>
      </c>
      <c r="D28" s="40"/>
      <c r="E28" s="41"/>
    </row>
    <row r="29" spans="1:5" ht="15.6" x14ac:dyDescent="0.3">
      <c r="A29" s="13" t="s">
        <v>95</v>
      </c>
      <c r="B29" s="25">
        <f>_xlfn.IFNA(HLOOKUP(IF($B$33="Parse", $B$36, $B$34), Dropdowns!$A$12:$Z$17, 5, FALSE), 0)</f>
        <v>0</v>
      </c>
      <c r="C29" s="39" t="s">
        <v>92</v>
      </c>
      <c r="D29" s="40"/>
      <c r="E29" s="41"/>
    </row>
    <row r="30" spans="1:5" ht="15.6" x14ac:dyDescent="0.3">
      <c r="A30" s="13" t="s">
        <v>67</v>
      </c>
      <c r="B30" s="27">
        <v>0.02</v>
      </c>
      <c r="C30" s="42" t="str">
        <f>IF(B30="","",IF(B30=0,"0% PhiX is not recommended. Please explain reasoning in comments",IF(B30="Unsure","Consult with SeqMatic before submission","")))</f>
        <v/>
      </c>
      <c r="D30" s="43"/>
      <c r="E30" s="44"/>
    </row>
    <row r="32" spans="1:5" ht="21" x14ac:dyDescent="0.4">
      <c r="A32" s="81" t="s">
        <v>78</v>
      </c>
      <c r="B32" s="81"/>
      <c r="C32" s="81"/>
      <c r="D32" s="81"/>
      <c r="E32" s="81"/>
    </row>
    <row r="33" spans="1:6" ht="15.6" x14ac:dyDescent="0.3">
      <c r="A33" s="13" t="s">
        <v>79</v>
      </c>
      <c r="B33" s="25"/>
      <c r="C33" s="112" t="str">
        <f>IF(B33="Other","Please describe in comments section below",_xlfn.TEXTJOIN(", ",TRUE,Dropdowns!A2:A4))</f>
        <v>10X, Parse, Other</v>
      </c>
      <c r="D33" s="113"/>
      <c r="E33" s="114"/>
    </row>
    <row r="34" spans="1:6" ht="15.6" x14ac:dyDescent="0.3">
      <c r="A34" s="13" t="s">
        <v>81</v>
      </c>
      <c r="B34" s="25"/>
      <c r="C34" s="112" t="str">
        <f>IF(AND(IFERROR(FIND("ATAC",B34),-1)&gt;0,B23="NovaSeq X Lane"),"ERR: ATAC Libraries cannot be run on NovaSeq X Lanes. Choose full flow cell.", "Choose from dropdown")</f>
        <v>Choose from dropdown</v>
      </c>
      <c r="D34" s="113"/>
      <c r="E34" s="114"/>
    </row>
    <row r="35" spans="1:6" ht="16.5" customHeight="1" x14ac:dyDescent="0.3">
      <c r="A35" s="13" t="s">
        <v>83</v>
      </c>
      <c r="B35" s="25"/>
      <c r="C35" s="112" t="s">
        <v>84</v>
      </c>
      <c r="D35" s="113"/>
      <c r="E35" s="114"/>
    </row>
    <row r="36" spans="1:6" ht="15.6" x14ac:dyDescent="0.3">
      <c r="A36" s="13" t="s">
        <v>85</v>
      </c>
      <c r="B36" s="25"/>
      <c r="C36" s="39" t="s">
        <v>84</v>
      </c>
      <c r="D36" s="40" t="str">
        <f>IF(B33="Parse", "UDI EC and WT is required for TCR libraries","")</f>
        <v/>
      </c>
      <c r="E36" s="41"/>
      <c r="F36" s="62"/>
    </row>
    <row r="37" spans="1:6" x14ac:dyDescent="0.3">
      <c r="A37" s="82" t="s">
        <v>86</v>
      </c>
      <c r="B37" s="82"/>
      <c r="C37" s="82"/>
      <c r="D37" s="82"/>
      <c r="E37" s="82"/>
    </row>
    <row r="38" spans="1:6" ht="21" x14ac:dyDescent="0.4">
      <c r="A38" s="81" t="s">
        <v>87</v>
      </c>
      <c r="B38" s="81"/>
      <c r="C38" s="81"/>
      <c r="D38" s="81"/>
      <c r="E38" s="81"/>
    </row>
    <row r="39" spans="1:6" ht="15.6" x14ac:dyDescent="0.3">
      <c r="A39" s="13" t="s">
        <v>88</v>
      </c>
      <c r="B39" s="25"/>
      <c r="C39" s="112"/>
      <c r="D39" s="113"/>
      <c r="E39" s="114"/>
    </row>
    <row r="40" spans="1:6" ht="15.6" x14ac:dyDescent="0.3">
      <c r="A40" s="13" t="s">
        <v>89</v>
      </c>
      <c r="B40" s="25"/>
      <c r="C40" s="112" t="str">
        <f>IF(B40="Low","Higher PhiX percentage is required","GEX, ATAC, TCR = High, Feature Barcode, VDJ = Low")</f>
        <v>GEX, ATAC, TCR = High, Feature Barcode, VDJ = Low</v>
      </c>
      <c r="D40" s="113"/>
      <c r="E40" s="114"/>
    </row>
    <row r="42" spans="1:6" ht="21" x14ac:dyDescent="0.4">
      <c r="A42" s="110" t="s">
        <v>68</v>
      </c>
      <c r="B42" s="110"/>
      <c r="C42" s="110"/>
      <c r="D42" s="110"/>
      <c r="E42" s="110"/>
    </row>
    <row r="43" spans="1:6" x14ac:dyDescent="0.3">
      <c r="A43" s="34" t="str">
        <f>IFERROR(IF(SEARCH("Xp",B24),"Lane #","Tube #"),"Tube #")</f>
        <v>Tube #</v>
      </c>
      <c r="B43" s="34" t="s">
        <v>69</v>
      </c>
      <c r="C43" s="34" t="s">
        <v>70</v>
      </c>
      <c r="D43" s="34" t="s">
        <v>71</v>
      </c>
      <c r="E43" s="63" t="s">
        <v>96</v>
      </c>
    </row>
    <row r="44" spans="1:6" x14ac:dyDescent="0.3">
      <c r="A44" s="33">
        <v>1</v>
      </c>
      <c r="B44" s="33"/>
      <c r="C44" s="33"/>
      <c r="D44" s="33"/>
      <c r="E44" s="33"/>
    </row>
    <row r="45" spans="1:6" x14ac:dyDescent="0.3">
      <c r="A45" s="12">
        <v>2</v>
      </c>
      <c r="B45" s="12"/>
      <c r="C45" s="12"/>
      <c r="D45" s="12"/>
      <c r="E45" s="12"/>
    </row>
    <row r="46" spans="1:6" x14ac:dyDescent="0.3">
      <c r="A46" s="12">
        <v>3</v>
      </c>
      <c r="B46" s="12"/>
      <c r="C46" s="12"/>
      <c r="D46" s="12"/>
      <c r="E46" s="12"/>
    </row>
    <row r="47" spans="1:6" x14ac:dyDescent="0.3">
      <c r="A47" s="12">
        <v>4</v>
      </c>
      <c r="B47" s="12"/>
      <c r="C47" s="12"/>
      <c r="D47" s="12"/>
      <c r="E47" s="12"/>
    </row>
    <row r="48" spans="1:6" x14ac:dyDescent="0.3">
      <c r="A48" s="12">
        <v>5</v>
      </c>
      <c r="B48" s="12"/>
      <c r="C48" s="12"/>
      <c r="D48" s="12"/>
      <c r="E48" s="12"/>
    </row>
    <row r="49" spans="1:5" x14ac:dyDescent="0.3">
      <c r="A49" s="12">
        <v>6</v>
      </c>
      <c r="B49" s="12"/>
      <c r="C49" s="12"/>
      <c r="D49" s="12"/>
      <c r="E49" s="12"/>
    </row>
    <row r="50" spans="1:5" x14ac:dyDescent="0.3">
      <c r="A50" s="12">
        <v>7</v>
      </c>
      <c r="B50" s="12"/>
      <c r="C50" s="12"/>
      <c r="D50" s="12"/>
      <c r="E50" s="12"/>
    </row>
    <row r="51" spans="1:5" x14ac:dyDescent="0.3">
      <c r="A51" s="12">
        <v>8</v>
      </c>
      <c r="B51" s="12"/>
      <c r="C51" s="12"/>
      <c r="D51" s="12"/>
      <c r="E51" s="12"/>
    </row>
    <row r="52" spans="1:5" x14ac:dyDescent="0.3">
      <c r="A52" s="117" t="s">
        <v>97</v>
      </c>
      <c r="B52" s="117"/>
      <c r="C52" s="117"/>
      <c r="D52" s="117"/>
    </row>
    <row r="53" spans="1:5" x14ac:dyDescent="0.3">
      <c r="B53" s="20"/>
      <c r="C53" s="20"/>
      <c r="D53" s="20"/>
      <c r="E53" s="67"/>
    </row>
    <row r="54" spans="1:5" x14ac:dyDescent="0.3">
      <c r="A54" s="117"/>
      <c r="B54" s="117"/>
      <c r="C54" s="117"/>
      <c r="D54" s="117"/>
    </row>
    <row r="55" spans="1:5" ht="21" x14ac:dyDescent="0.4">
      <c r="A55" s="110" t="s">
        <v>72</v>
      </c>
      <c r="B55" s="110"/>
      <c r="C55" s="110"/>
      <c r="D55" s="110"/>
      <c r="E55" s="110"/>
    </row>
    <row r="56" spans="1:5" ht="60" customHeight="1" x14ac:dyDescent="0.3">
      <c r="A56" s="115"/>
      <c r="B56" s="116"/>
      <c r="C56" s="116"/>
      <c r="D56" s="116"/>
      <c r="E56" s="116"/>
    </row>
    <row r="57" spans="1:5" ht="15.75" customHeight="1" x14ac:dyDescent="0.3"/>
    <row r="58" spans="1:5" ht="21" x14ac:dyDescent="0.4">
      <c r="A58" s="110" t="s">
        <v>73</v>
      </c>
      <c r="B58" s="110"/>
      <c r="C58" s="110"/>
      <c r="D58" s="110"/>
      <c r="E58" s="110"/>
    </row>
    <row r="59" spans="1:5" x14ac:dyDescent="0.3">
      <c r="A59" s="121" t="s">
        <v>98</v>
      </c>
      <c r="B59" s="121"/>
      <c r="C59" s="121"/>
      <c r="D59" s="121"/>
      <c r="E59" s="121"/>
    </row>
    <row r="60" spans="1:5" ht="28.95" customHeight="1" x14ac:dyDescent="0.55000000000000004">
      <c r="A60" s="49"/>
      <c r="B60" s="49"/>
      <c r="C60" s="49"/>
      <c r="D60" s="49"/>
      <c r="E60" s="49"/>
    </row>
    <row r="61" spans="1:5" ht="14.4" customHeight="1" x14ac:dyDescent="0.3">
      <c r="A61" s="122" t="s">
        <v>99</v>
      </c>
      <c r="B61" s="73" t="str">
        <f>IF($B$33="10X", Dropdowns!A28, IF($B$33="Parse", Dropdowns!D28, ""))</f>
        <v/>
      </c>
      <c r="C61" s="123" t="str">
        <f>IF($B$33="10X", Dropdowns!B28, IF($B$33="Parse", Dropdowns!E28, ""))</f>
        <v/>
      </c>
      <c r="D61" s="124"/>
      <c r="E61" s="125"/>
    </row>
    <row r="62" spans="1:5" ht="14.4" customHeight="1" x14ac:dyDescent="0.3">
      <c r="A62" s="122"/>
      <c r="B62" s="73" t="str">
        <f>IF($B$33="10X", Dropdowns!A29, IF($B$33="Parse", Dropdowns!D29, ""))</f>
        <v/>
      </c>
      <c r="C62" s="126" t="str">
        <f>IF($B$33="10X", Dropdowns!B29, IF($B$33="Parse", Dropdowns!E29, ""))</f>
        <v/>
      </c>
      <c r="D62" s="127"/>
      <c r="E62" s="128"/>
    </row>
    <row r="63" spans="1:5" ht="14.4" customHeight="1" x14ac:dyDescent="0.3">
      <c r="A63" s="122"/>
      <c r="B63" s="73" t="str">
        <f>IF($B$33="10X", Dropdowns!A30, IF($B$33="Parse", Dropdowns!D30, ""))</f>
        <v/>
      </c>
      <c r="C63" s="126" t="str">
        <f>IF($B$33="10X", Dropdowns!B30, IF($B$33="Parse", Dropdowns!E30, ""))</f>
        <v/>
      </c>
      <c r="D63" s="127"/>
      <c r="E63" s="128"/>
    </row>
    <row r="64" spans="1:5" ht="14.4" customHeight="1" x14ac:dyDescent="0.3">
      <c r="A64" s="122"/>
      <c r="B64" s="73" t="str">
        <f>IF($B$33="10X", Dropdowns!A31, IF($B$33="Parse", Dropdowns!D31, ""))</f>
        <v/>
      </c>
      <c r="C64" s="126" t="str">
        <f>IF($B$33="10X", Dropdowns!B31, IF($B$33="Parse", Dropdowns!E31, ""))</f>
        <v/>
      </c>
      <c r="D64" s="127"/>
      <c r="E64" s="128"/>
    </row>
    <row r="65" spans="1:5" ht="14.4" customHeight="1" x14ac:dyDescent="0.3">
      <c r="A65" s="122"/>
      <c r="B65" s="73" t="str">
        <f>IF($B$33="10X", Dropdowns!A32, IF($B$33="Parse", Dropdowns!D32, ""))</f>
        <v/>
      </c>
      <c r="C65" s="126" t="str">
        <f>IF($B$33="10X", Dropdowns!B32, IF($B$33="Parse", Dropdowns!E32, ""))</f>
        <v/>
      </c>
      <c r="D65" s="127"/>
      <c r="E65" s="128"/>
    </row>
    <row r="66" spans="1:5" ht="14.4" customHeight="1" x14ac:dyDescent="0.3">
      <c r="A66" s="122"/>
      <c r="B66" s="73" t="str">
        <f>IF($B$33="10X", Dropdowns!A33, IF($B$33="Parse", Dropdowns!D33, ""))</f>
        <v/>
      </c>
      <c r="C66" s="129" t="str">
        <f>IF($B$33="10X", Dropdowns!B33, IF($B$33="Parse", Dropdowns!E33, ""))</f>
        <v/>
      </c>
      <c r="D66" s="130"/>
      <c r="E66" s="131"/>
    </row>
    <row r="67" spans="1:5" ht="31.8" thickBot="1" x14ac:dyDescent="0.65">
      <c r="A67" s="120"/>
      <c r="B67" s="120"/>
      <c r="C67" s="120"/>
      <c r="D67" s="120"/>
      <c r="E67" s="120"/>
    </row>
    <row r="68" spans="1:5" ht="15.6" thickTop="1" thickBot="1" x14ac:dyDescent="0.35">
      <c r="A68" s="60" t="s">
        <v>76</v>
      </c>
      <c r="B68" s="60" t="s">
        <v>74</v>
      </c>
      <c r="C68" s="60" t="s">
        <v>100</v>
      </c>
      <c r="D68" s="61" t="s">
        <v>101</v>
      </c>
      <c r="E68" s="60" t="s">
        <v>75</v>
      </c>
    </row>
    <row r="69" spans="1:5" ht="15" thickTop="1" x14ac:dyDescent="0.3">
      <c r="A69" s="52"/>
      <c r="B69" s="58"/>
      <c r="C69" s="15"/>
      <c r="D69" s="15"/>
      <c r="E69" s="59"/>
    </row>
    <row r="70" spans="1:5" x14ac:dyDescent="0.3">
      <c r="A70" s="53"/>
      <c r="B70" s="32"/>
      <c r="C70" s="16"/>
      <c r="D70" s="16"/>
      <c r="E70" s="56"/>
    </row>
    <row r="71" spans="1:5" x14ac:dyDescent="0.3">
      <c r="A71" s="53"/>
      <c r="B71" s="32"/>
      <c r="C71" s="16"/>
      <c r="D71" s="16"/>
      <c r="E71" s="56"/>
    </row>
    <row r="72" spans="1:5" x14ac:dyDescent="0.3">
      <c r="A72" s="53"/>
      <c r="B72" s="32"/>
      <c r="C72" s="16"/>
      <c r="D72" s="16"/>
      <c r="E72" s="56"/>
    </row>
    <row r="73" spans="1:5" x14ac:dyDescent="0.3">
      <c r="A73" s="53"/>
      <c r="B73" s="32"/>
      <c r="C73" s="16"/>
      <c r="D73" s="16"/>
      <c r="E73" s="56"/>
    </row>
    <row r="74" spans="1:5" x14ac:dyDescent="0.3">
      <c r="A74" s="53"/>
      <c r="B74" s="32"/>
      <c r="C74" s="16"/>
      <c r="D74" s="16"/>
      <c r="E74" s="56"/>
    </row>
    <row r="75" spans="1:5" x14ac:dyDescent="0.3">
      <c r="A75" s="53"/>
      <c r="B75" s="32"/>
      <c r="C75" s="16"/>
      <c r="D75" s="16"/>
      <c r="E75" s="56"/>
    </row>
    <row r="76" spans="1:5" x14ac:dyDescent="0.3">
      <c r="A76" s="53"/>
      <c r="B76" s="32"/>
      <c r="C76" s="16"/>
      <c r="D76" s="16"/>
      <c r="E76" s="56"/>
    </row>
    <row r="77" spans="1:5" x14ac:dyDescent="0.3">
      <c r="A77" s="53"/>
      <c r="B77" s="32"/>
      <c r="C77" s="16"/>
      <c r="D77" s="16"/>
      <c r="E77" s="56"/>
    </row>
    <row r="78" spans="1:5" x14ac:dyDescent="0.3">
      <c r="A78" s="53"/>
      <c r="B78" s="32"/>
      <c r="C78" s="16"/>
      <c r="D78" s="16"/>
      <c r="E78" s="56"/>
    </row>
    <row r="79" spans="1:5" x14ac:dyDescent="0.3">
      <c r="A79" s="53"/>
      <c r="B79" s="32"/>
      <c r="C79" s="16"/>
      <c r="D79" s="16"/>
      <c r="E79" s="56"/>
    </row>
    <row r="80" spans="1:5" x14ac:dyDescent="0.3">
      <c r="A80" s="53"/>
      <c r="B80" s="32"/>
      <c r="C80" s="16"/>
      <c r="D80" s="16"/>
      <c r="E80" s="56"/>
    </row>
    <row r="81" spans="1:5" x14ac:dyDescent="0.3">
      <c r="A81" s="54"/>
      <c r="B81" s="45"/>
      <c r="C81" s="46"/>
      <c r="D81" s="46"/>
      <c r="E81" s="56"/>
    </row>
    <row r="82" spans="1:5" x14ac:dyDescent="0.3">
      <c r="A82" s="54"/>
      <c r="B82" s="45"/>
      <c r="C82" s="46"/>
      <c r="D82" s="46"/>
      <c r="E82" s="56"/>
    </row>
    <row r="83" spans="1:5" x14ac:dyDescent="0.3">
      <c r="A83" s="54"/>
      <c r="B83" s="45"/>
      <c r="C83" s="46"/>
      <c r="D83" s="46"/>
      <c r="E83" s="56"/>
    </row>
    <row r="84" spans="1:5" x14ac:dyDescent="0.3">
      <c r="A84" s="55"/>
      <c r="B84" s="47"/>
      <c r="C84" s="48"/>
      <c r="D84" s="48"/>
      <c r="E84" s="57"/>
    </row>
  </sheetData>
  <mergeCells count="28">
    <mergeCell ref="A67:E67"/>
    <mergeCell ref="A55:E55"/>
    <mergeCell ref="A56:E56"/>
    <mergeCell ref="A58:E58"/>
    <mergeCell ref="A54:D54"/>
    <mergeCell ref="A59:E59"/>
    <mergeCell ref="A61:A66"/>
    <mergeCell ref="C61:E61"/>
    <mergeCell ref="C62:E62"/>
    <mergeCell ref="C63:E63"/>
    <mergeCell ref="C64:E64"/>
    <mergeCell ref="C65:E65"/>
    <mergeCell ref="C66:E66"/>
    <mergeCell ref="A2:D2"/>
    <mergeCell ref="A4:D4"/>
    <mergeCell ref="A5:D5"/>
    <mergeCell ref="A13:E14"/>
    <mergeCell ref="A15:E15"/>
    <mergeCell ref="B8:E8"/>
    <mergeCell ref="A7:E7"/>
    <mergeCell ref="C39:E39"/>
    <mergeCell ref="C40:E40"/>
    <mergeCell ref="A42:E42"/>
    <mergeCell ref="A52:D52"/>
    <mergeCell ref="C25:E25"/>
    <mergeCell ref="C33:E33"/>
    <mergeCell ref="C34:E34"/>
    <mergeCell ref="C35:E35"/>
  </mergeCells>
  <phoneticPr fontId="23" type="noConversion"/>
  <conditionalFormatting sqref="A45:E51">
    <cfRule type="expression" dxfId="8" priority="3" stopIfTrue="1">
      <formula>OR($B$24="SP",$B$24="S1",$B$24="S2",$B$24="S4",$B$24="Mid Output",$B$24="High Output",$B$24="Standard",$B$24="Nano",$B$24="Micro")</formula>
    </cfRule>
  </conditionalFormatting>
  <conditionalFormatting sqref="A46:E47">
    <cfRule type="expression" dxfId="7" priority="5" stopIfTrue="1">
      <formula>OR($B$24="SP-Xp",$B$24="S1-Xp",$B$24="S2-Xp")</formula>
    </cfRule>
  </conditionalFormatting>
  <conditionalFormatting sqref="A48:E51">
    <cfRule type="expression" dxfId="6" priority="4" stopIfTrue="1">
      <formula>OR($B$24="SP-Xp",$B$24="S1-Xp",$B$24="S2-Xp",$B$24="S4-Xp")</formula>
    </cfRule>
  </conditionalFormatting>
  <conditionalFormatting sqref="B16:B19 D16:D19">
    <cfRule type="containsBlanks" dxfId="5" priority="20">
      <formula>LEN(TRIM(B16))=0</formula>
    </cfRule>
  </conditionalFormatting>
  <conditionalFormatting sqref="B19">
    <cfRule type="cellIs" dxfId="4" priority="19" operator="equal">
      <formula>"Express"</formula>
    </cfRule>
  </conditionalFormatting>
  <conditionalFormatting sqref="B22:B30 B33:B36 B39:B40">
    <cfRule type="containsBlanks" dxfId="3" priority="1">
      <formula>LEN(TRIM(B22))=0</formula>
    </cfRule>
  </conditionalFormatting>
  <conditionalFormatting sqref="B69:B84">
    <cfRule type="duplicateValues" dxfId="2" priority="31"/>
  </conditionalFormatting>
  <conditionalFormatting sqref="C24:E25">
    <cfRule type="containsText" dxfId="1" priority="2" operator="containsText" text="sheets">
      <formula>NOT(ISERROR(SEARCH("sheets",C24)))</formula>
    </cfRule>
  </conditionalFormatting>
  <conditionalFormatting sqref="C34:E36">
    <cfRule type="containsText" dxfId="0" priority="10" operator="containsText" text="Please">
      <formula>NOT(ISERROR(SEARCH("Please",C34)))</formula>
    </cfRule>
  </conditionalFormatting>
  <dataValidations count="11">
    <dataValidation type="custom" allowBlank="1" showInputMessage="1" showErrorMessage="1" errorTitle="Error" error="Sample ID must be unique and contain alphanumeric characters and/or dash &quot;-&quot; or underscore &quot;_&quot;. Any other characters including spaces are not acceptable." promptTitle="Requirements" prompt="Sample ID must be unique and contain alphanumeric characters and/or dash &quot;-&quot; or underscore &quot;_&quot;. Any other characters including spaces are not acceptable." sqref="B69:B84" xr:uid="{85D689E6-A9E4-42EE-8D33-BDC68D0ED427}">
      <formula1>ISNUMBER(SUMPRODUCT(SEARCH(MID(B69,ROW(INDIRECT("1:"&amp;LEN(B69))),1),"0123456789abcdefghijklmnopqrstuvwxyzABCDEFGHIJKLMNOPQRSTUVWXYZ-_")))</formula1>
    </dataValidation>
    <dataValidation type="whole" allowBlank="1" showInputMessage="1" showErrorMessage="1" error="Read length must be a numerical value." sqref="B26:B29" xr:uid="{63616011-631D-4EB3-85EA-7D77A2C05BAA}">
      <formula1>0</formula1>
      <formula2>401</formula2>
    </dataValidation>
    <dataValidation type="list" errorStyle="warning" allowBlank="1" showInputMessage="1" showErrorMessage="1" sqref="B36" xr:uid="{7CEDF329-DBE3-4FFD-BAB0-D72036C3980C}">
      <formula1>INDIRECT("IndexType_"&amp;$B$33)</formula1>
    </dataValidation>
    <dataValidation type="list" allowBlank="1" showInputMessage="1" showErrorMessage="1" sqref="B40" xr:uid="{673CE984-57E1-40CC-BE75-F13056622B89}">
      <formula1>"High,Low"</formula1>
    </dataValidation>
    <dataValidation type="list" allowBlank="1" showInputMessage="1" showErrorMessage="1" sqref="B19" xr:uid="{6CE14BF5-36EB-4022-8A24-4FC3A3CB60DD}">
      <formula1>"Standard, Express"</formula1>
    </dataValidation>
    <dataValidation showInputMessage="1" showErrorMessage="1" promptTitle="Tip" prompt="If the pool is to be sequenced in multiple lanes, please enter all lanes this sample ID and index combination. (e.g. If the pool is sequenced across 4 lanes, enter &quot;1,2,3,4&quot;)" sqref="A69:A84" xr:uid="{26650F8C-3EB0-4BF5-B7FB-F39E8035F94E}"/>
    <dataValidation type="list" allowBlank="1" showInputMessage="1" showErrorMessage="1" sqref="B35" xr:uid="{EEF88D6F-977C-4071-9FC4-D515EF639083}">
      <formula1>"qPCR,QuBit,BioAnalyzer,Tapestation,None,Other"</formula1>
    </dataValidation>
    <dataValidation type="whole" operator="greaterThanOrEqual" allowBlank="1" showInputMessage="1" showErrorMessage="1" sqref="B39" xr:uid="{AD7D58AE-97D8-4F69-850A-FC4554F3FE63}">
      <formula1>0</formula1>
    </dataValidation>
    <dataValidation allowBlank="1" error="Please provide full nucleotide sequence (e.g. TAGATCGC). _x000a_Do not use index codes (e.g. 501)" promptTitle="Info" prompt="Please provide full nucleotide sequence (e.g. TAGATCGC). _x000a_Do not use index codes (e.g. 501)" sqref="C69:E84" xr:uid="{03BC6973-852D-4384-A712-3372CBDF8985}"/>
    <dataValidation type="list" allowBlank="1" showInputMessage="1" showErrorMessage="1" sqref="B34:B35" xr:uid="{6F539A83-A22A-4E1D-97AA-985D270D71BE}">
      <formula1>INDIRECT("LibraryPrepKit_"&amp;$B$33)</formula1>
    </dataValidation>
    <dataValidation type="whole" operator="greaterThanOrEqual" allowBlank="1" showInputMessage="1" showErrorMessage="1" sqref="B25" xr:uid="{49BF0990-F8FA-4A06-BAC1-09E20894B6A4}">
      <formula1>1</formula1>
    </dataValidation>
  </dataValidations>
  <hyperlinks>
    <hyperlink ref="D10" r:id="rId1" xr:uid="{AC949217-958D-4D9B-A36E-9D0562F6395E}"/>
  </hyperlinks>
  <pageMargins left="0.25" right="0.25" top="0.75" bottom="0.75" header="0.3" footer="0.3"/>
  <pageSetup scale="78" orientation="portrait" r:id="rId2"/>
  <drawing r:id="rId3"/>
  <tableParts count="1">
    <tablePart r:id="rId4"/>
  </tableParts>
  <extLst>
    <ext xmlns:x14="http://schemas.microsoft.com/office/spreadsheetml/2009/9/main" uri="{CCE6A557-97BC-4b89-ADB6-D9C93CAAB3DF}">
      <x14:dataValidations xmlns:xm="http://schemas.microsoft.com/office/excel/2006/main" count="4">
        <x14:dataValidation type="list" allowBlank="1" showInputMessage="1" showErrorMessage="1" xr:uid="{F7571865-6ABB-4034-8300-CF138DA702CC}">
          <x14:formula1>
            <xm:f>'Run Types'!$H$2:$H$12</xm:f>
          </x14:formula1>
          <xm:sqref>B30 B34:B36 B39:B40</xm:sqref>
        </x14:dataValidation>
        <x14:dataValidation type="list" allowBlank="1" showInputMessage="1" showErrorMessage="1" xr:uid="{F5A455C3-A24B-4A5D-BC7E-8043E7343844}">
          <x14:formula1>
            <xm:f>_xlfn.ANCHORARRAY(Dropdowns!$G$19)</xm:f>
          </x14:formula1>
          <xm:sqref>B24</xm:sqref>
        </x14:dataValidation>
        <x14:dataValidation type="list" allowBlank="1" showInputMessage="1" showErrorMessage="1" xr:uid="{CBE83CDF-04CF-492C-B9C5-BFE2A5DCD379}">
          <x14:formula1>
            <xm:f>Dropdowns!$A$2:$A$4</xm:f>
          </x14:formula1>
          <xm:sqref>B33</xm:sqref>
        </x14:dataValidation>
        <x14:dataValidation type="list" allowBlank="1" showInputMessage="1" showErrorMessage="1" xr:uid="{67CD918C-49D8-42CB-BB2F-8FB7A9167CB1}">
          <x14:formula1>
            <xm:f>Dropdowns!$A$18:$E$18</xm:f>
          </x14:formula1>
          <xm:sqref>B23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C4840-C78E-4613-A1D8-E1F340F6DC9F}">
  <dimension ref="A1:F39"/>
  <sheetViews>
    <sheetView workbookViewId="0">
      <selection activeCell="B8" sqref="B8"/>
    </sheetView>
  </sheetViews>
  <sheetFormatPr defaultRowHeight="14.4" x14ac:dyDescent="0.3"/>
  <cols>
    <col min="1" max="1" width="25.6640625" customWidth="1"/>
    <col min="2" max="5" width="20.6640625" customWidth="1"/>
    <col min="6" max="6" width="21.109375" customWidth="1"/>
  </cols>
  <sheetData>
    <row r="1" spans="1:6" ht="21" x14ac:dyDescent="0.4">
      <c r="A1" s="132" t="s">
        <v>48</v>
      </c>
      <c r="B1" s="132"/>
      <c r="C1" s="132"/>
      <c r="D1" s="132"/>
      <c r="E1" s="132"/>
      <c r="F1" s="132"/>
    </row>
    <row r="2" spans="1:6" x14ac:dyDescent="0.3">
      <c r="A2" t="s">
        <v>219</v>
      </c>
    </row>
    <row r="3" spans="1:6" x14ac:dyDescent="0.3">
      <c r="A3" t="s">
        <v>217</v>
      </c>
    </row>
    <row r="4" spans="1:6" x14ac:dyDescent="0.3">
      <c r="A4" t="s">
        <v>216</v>
      </c>
    </row>
    <row r="5" spans="1:6" x14ac:dyDescent="0.3">
      <c r="A5" s="135" t="s">
        <v>220</v>
      </c>
      <c r="B5" s="135"/>
      <c r="C5" s="135"/>
      <c r="D5" s="135"/>
      <c r="E5" s="135"/>
      <c r="F5" s="135"/>
    </row>
    <row r="7" spans="1:6" ht="21" x14ac:dyDescent="0.4">
      <c r="A7" s="132" t="s">
        <v>228</v>
      </c>
      <c r="B7" s="132"/>
      <c r="C7" s="132"/>
      <c r="D7" s="132"/>
      <c r="E7" s="132"/>
      <c r="F7" s="132"/>
    </row>
    <row r="8" spans="1:6" ht="15.6" x14ac:dyDescent="0.3">
      <c r="A8" s="79" t="s">
        <v>209</v>
      </c>
      <c r="B8" s="79"/>
      <c r="C8" s="133" t="s">
        <v>215</v>
      </c>
      <c r="D8" s="133"/>
      <c r="E8" s="133"/>
      <c r="F8" s="133"/>
    </row>
    <row r="10" spans="1:6" ht="21" x14ac:dyDescent="0.4">
      <c r="A10" s="132" t="s">
        <v>212</v>
      </c>
      <c r="B10" s="132"/>
      <c r="C10" s="132"/>
      <c r="D10" s="132"/>
      <c r="E10" s="132"/>
      <c r="F10" s="132"/>
    </row>
    <row r="11" spans="1:6" x14ac:dyDescent="0.3">
      <c r="A11" s="137" t="s">
        <v>231</v>
      </c>
      <c r="B11" s="134" t="s">
        <v>232</v>
      </c>
      <c r="C11" s="134"/>
      <c r="D11" s="134"/>
      <c r="E11" s="134"/>
      <c r="F11" s="134"/>
    </row>
    <row r="12" spans="1:6" x14ac:dyDescent="0.3">
      <c r="A12" s="137"/>
      <c r="B12" s="136" t="s">
        <v>211</v>
      </c>
      <c r="C12" s="136"/>
      <c r="D12" s="136"/>
      <c r="E12" s="136"/>
      <c r="F12" s="136"/>
    </row>
    <row r="13" spans="1:6" x14ac:dyDescent="0.3">
      <c r="A13" t="s">
        <v>233</v>
      </c>
      <c r="B13" t="s">
        <v>229</v>
      </c>
      <c r="C13" t="s">
        <v>226</v>
      </c>
      <c r="D13" t="s">
        <v>230</v>
      </c>
      <c r="E13" t="s">
        <v>227</v>
      </c>
      <c r="F13" t="s">
        <v>210</v>
      </c>
    </row>
    <row r="14" spans="1:6" x14ac:dyDescent="0.3">
      <c r="B14" s="80"/>
      <c r="C14" s="80"/>
      <c r="D14" s="80"/>
      <c r="E14" s="80"/>
      <c r="F14" s="80"/>
    </row>
    <row r="16" spans="1:6" x14ac:dyDescent="0.3">
      <c r="B16" s="80"/>
      <c r="C16" s="80"/>
      <c r="D16" s="80"/>
      <c r="E16" s="80"/>
      <c r="F16" s="80"/>
    </row>
    <row r="18" spans="1:6" x14ac:dyDescent="0.3">
      <c r="B18" s="80"/>
      <c r="C18" s="80"/>
      <c r="D18" s="80"/>
      <c r="E18" s="80"/>
      <c r="F18" s="80"/>
    </row>
    <row r="20" spans="1:6" x14ac:dyDescent="0.3">
      <c r="B20" s="80"/>
      <c r="C20" s="80"/>
      <c r="D20" s="80"/>
      <c r="E20" s="80"/>
      <c r="F20" s="80"/>
    </row>
    <row r="22" spans="1:6" x14ac:dyDescent="0.3">
      <c r="B22" s="80"/>
      <c r="C22" s="80"/>
      <c r="D22" s="80"/>
      <c r="E22" s="80"/>
      <c r="F22" s="80"/>
    </row>
    <row r="24" spans="1:6" x14ac:dyDescent="0.3">
      <c r="A24" s="134" t="s">
        <v>218</v>
      </c>
      <c r="B24" s="134"/>
      <c r="C24" s="134"/>
      <c r="D24" s="134"/>
      <c r="E24" s="134"/>
      <c r="F24" s="134"/>
    </row>
    <row r="25" spans="1:6" x14ac:dyDescent="0.3">
      <c r="A25" s="77"/>
      <c r="B25" s="77"/>
      <c r="C25" s="77"/>
      <c r="D25" s="77"/>
      <c r="E25" s="77"/>
      <c r="F25" s="77"/>
    </row>
    <row r="27" spans="1:6" ht="21" x14ac:dyDescent="0.4">
      <c r="A27" s="132" t="s">
        <v>213</v>
      </c>
      <c r="B27" s="132"/>
      <c r="C27" s="132"/>
      <c r="D27" s="132"/>
      <c r="E27" s="132"/>
      <c r="F27" s="132"/>
    </row>
    <row r="28" spans="1:6" x14ac:dyDescent="0.3">
      <c r="A28" t="s">
        <v>74</v>
      </c>
      <c r="B28" t="s">
        <v>221</v>
      </c>
      <c r="C28" t="s">
        <v>222</v>
      </c>
      <c r="D28" t="s">
        <v>223</v>
      </c>
      <c r="E28" t="s">
        <v>214</v>
      </c>
      <c r="F28" t="s">
        <v>75</v>
      </c>
    </row>
    <row r="39" spans="1:6" x14ac:dyDescent="0.3">
      <c r="A39" s="134" t="s">
        <v>224</v>
      </c>
      <c r="B39" s="134"/>
      <c r="C39" s="134"/>
      <c r="D39" s="134"/>
      <c r="E39" s="134"/>
      <c r="F39" s="134"/>
    </row>
  </sheetData>
  <mergeCells count="11">
    <mergeCell ref="A27:F27"/>
    <mergeCell ref="A1:F1"/>
    <mergeCell ref="C8:F8"/>
    <mergeCell ref="A39:F39"/>
    <mergeCell ref="A5:F5"/>
    <mergeCell ref="A7:F7"/>
    <mergeCell ref="B12:F12"/>
    <mergeCell ref="A24:F24"/>
    <mergeCell ref="A10:F10"/>
    <mergeCell ref="B11:F11"/>
    <mergeCell ref="A11:A12"/>
  </mergeCells>
  <dataValidations count="1">
    <dataValidation type="list" allowBlank="1" showInputMessage="1" showErrorMessage="1" sqref="A29:A38 B14:E23" xr:uid="{47CF1CDE-659E-4F24-AECD-1F73859E6613}">
      <formula1>INDIRECT("Table2262[Sample ID*]")</formula1>
    </dataValidation>
  </dataValidations>
  <pageMargins left="0.7" right="0.7" top="0.75" bottom="0.75"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3AE5D-6386-42D2-A75E-5B882260E664}">
  <dimension ref="A1:M40"/>
  <sheetViews>
    <sheetView workbookViewId="0">
      <selection activeCell="I12" sqref="I12:M16"/>
    </sheetView>
  </sheetViews>
  <sheetFormatPr defaultRowHeight="14.4" x14ac:dyDescent="0.3"/>
  <cols>
    <col min="1" max="1" width="20.88671875" customWidth="1"/>
    <col min="2" max="4" width="20.109375" customWidth="1"/>
    <col min="5" max="5" width="25.6640625" customWidth="1"/>
    <col min="6" max="7" width="20.109375" customWidth="1"/>
    <col min="8" max="8" width="13.88671875" bestFit="1" customWidth="1"/>
  </cols>
  <sheetData>
    <row r="1" spans="1:13" x14ac:dyDescent="0.3">
      <c r="A1" s="2" t="s">
        <v>102</v>
      </c>
      <c r="B1" s="2" t="s">
        <v>103</v>
      </c>
      <c r="C1" s="2" t="s">
        <v>104</v>
      </c>
      <c r="D1" s="2" t="s">
        <v>105</v>
      </c>
      <c r="E1" s="2" t="s">
        <v>106</v>
      </c>
      <c r="F1" s="2" t="s">
        <v>107</v>
      </c>
      <c r="G1" s="2" t="s">
        <v>108</v>
      </c>
    </row>
    <row r="2" spans="1:13" x14ac:dyDescent="0.3">
      <c r="A2" t="s">
        <v>80</v>
      </c>
      <c r="B2" t="s">
        <v>109</v>
      </c>
      <c r="C2" t="s">
        <v>110</v>
      </c>
      <c r="D2" t="s">
        <v>111</v>
      </c>
      <c r="E2" t="s">
        <v>256</v>
      </c>
      <c r="F2" t="s">
        <v>111</v>
      </c>
      <c r="G2" t="s">
        <v>113</v>
      </c>
    </row>
    <row r="3" spans="1:13" x14ac:dyDescent="0.3">
      <c r="A3" t="s">
        <v>114</v>
      </c>
      <c r="B3" t="s">
        <v>82</v>
      </c>
      <c r="C3" t="s">
        <v>115</v>
      </c>
      <c r="D3" t="s">
        <v>116</v>
      </c>
      <c r="E3" t="s">
        <v>257</v>
      </c>
      <c r="F3" t="s">
        <v>116</v>
      </c>
      <c r="G3" t="s">
        <v>118</v>
      </c>
    </row>
    <row r="4" spans="1:13" x14ac:dyDescent="0.3">
      <c r="A4" t="s">
        <v>119</v>
      </c>
      <c r="B4" t="s">
        <v>120</v>
      </c>
      <c r="C4" t="s">
        <v>121</v>
      </c>
      <c r="D4" t="s">
        <v>122</v>
      </c>
      <c r="E4" t="s">
        <v>258</v>
      </c>
      <c r="F4" t="s">
        <v>122</v>
      </c>
      <c r="G4" t="s">
        <v>124</v>
      </c>
    </row>
    <row r="5" spans="1:13" x14ac:dyDescent="0.3">
      <c r="B5" t="s">
        <v>125</v>
      </c>
      <c r="C5" t="s">
        <v>126</v>
      </c>
      <c r="D5" t="s">
        <v>127</v>
      </c>
      <c r="E5" t="s">
        <v>259</v>
      </c>
      <c r="F5" t="s">
        <v>127</v>
      </c>
      <c r="G5" t="s">
        <v>128</v>
      </c>
    </row>
    <row r="6" spans="1:13" x14ac:dyDescent="0.3">
      <c r="B6" t="s">
        <v>129</v>
      </c>
      <c r="C6" t="s">
        <v>130</v>
      </c>
      <c r="D6" t="s">
        <v>131</v>
      </c>
      <c r="E6" t="s">
        <v>112</v>
      </c>
      <c r="F6" t="s">
        <v>131</v>
      </c>
      <c r="G6" t="s">
        <v>132</v>
      </c>
    </row>
    <row r="7" spans="1:13" x14ac:dyDescent="0.3">
      <c r="B7" t="s">
        <v>225</v>
      </c>
      <c r="C7" t="s">
        <v>133</v>
      </c>
      <c r="D7" t="s">
        <v>134</v>
      </c>
      <c r="F7" t="s">
        <v>134</v>
      </c>
      <c r="G7" t="s">
        <v>135</v>
      </c>
    </row>
    <row r="8" spans="1:13" x14ac:dyDescent="0.3">
      <c r="B8" t="s">
        <v>253</v>
      </c>
      <c r="D8" t="s">
        <v>136</v>
      </c>
      <c r="F8" t="s">
        <v>136</v>
      </c>
      <c r="G8" t="s">
        <v>137</v>
      </c>
    </row>
    <row r="9" spans="1:13" x14ac:dyDescent="0.3">
      <c r="B9" t="s">
        <v>254</v>
      </c>
      <c r="D9" t="s">
        <v>138</v>
      </c>
    </row>
    <row r="10" spans="1:13" x14ac:dyDescent="0.3">
      <c r="B10" t="s">
        <v>119</v>
      </c>
    </row>
    <row r="12" spans="1:13" x14ac:dyDescent="0.3">
      <c r="A12" s="2" t="s">
        <v>109</v>
      </c>
      <c r="B12" s="2" t="s">
        <v>82</v>
      </c>
      <c r="C12" s="2" t="s">
        <v>120</v>
      </c>
      <c r="D12" s="2" t="s">
        <v>129</v>
      </c>
      <c r="E12" s="2" t="s">
        <v>125</v>
      </c>
      <c r="F12" s="2" t="s">
        <v>225</v>
      </c>
      <c r="G12" s="2" t="s">
        <v>253</v>
      </c>
      <c r="H12" s="2" t="s">
        <v>254</v>
      </c>
      <c r="I12" s="2" t="s">
        <v>256</v>
      </c>
      <c r="J12" s="2" t="s">
        <v>257</v>
      </c>
      <c r="K12" s="2" t="s">
        <v>258</v>
      </c>
      <c r="L12" s="2" t="s">
        <v>259</v>
      </c>
      <c r="M12" s="2" t="s">
        <v>112</v>
      </c>
    </row>
    <row r="13" spans="1:13" x14ac:dyDescent="0.3">
      <c r="A13">
        <v>28</v>
      </c>
      <c r="B13">
        <v>26</v>
      </c>
      <c r="C13">
        <v>26</v>
      </c>
      <c r="D13">
        <v>50</v>
      </c>
      <c r="E13">
        <v>50</v>
      </c>
      <c r="F13">
        <v>28</v>
      </c>
      <c r="G13">
        <v>43</v>
      </c>
      <c r="H13">
        <v>43</v>
      </c>
      <c r="I13">
        <v>64</v>
      </c>
      <c r="J13">
        <v>242</v>
      </c>
      <c r="K13">
        <v>66</v>
      </c>
      <c r="L13">
        <v>216</v>
      </c>
      <c r="M13">
        <v>74</v>
      </c>
    </row>
    <row r="14" spans="1:13" x14ac:dyDescent="0.3">
      <c r="A14">
        <v>10</v>
      </c>
      <c r="B14">
        <v>10</v>
      </c>
      <c r="C14">
        <v>8</v>
      </c>
      <c r="D14">
        <v>10</v>
      </c>
      <c r="E14">
        <v>8</v>
      </c>
      <c r="F14">
        <v>10</v>
      </c>
      <c r="G14">
        <v>10</v>
      </c>
      <c r="H14">
        <v>10</v>
      </c>
      <c r="I14">
        <v>8</v>
      </c>
      <c r="J14">
        <v>8</v>
      </c>
      <c r="K14">
        <v>8</v>
      </c>
      <c r="L14">
        <v>8</v>
      </c>
      <c r="M14">
        <v>6</v>
      </c>
    </row>
    <row r="15" spans="1:13" x14ac:dyDescent="0.3">
      <c r="A15">
        <v>10</v>
      </c>
      <c r="B15">
        <v>10</v>
      </c>
      <c r="C15">
        <v>0</v>
      </c>
      <c r="D15">
        <v>24</v>
      </c>
      <c r="E15">
        <v>16</v>
      </c>
      <c r="F15">
        <v>10</v>
      </c>
      <c r="G15">
        <v>10</v>
      </c>
      <c r="H15">
        <v>10</v>
      </c>
      <c r="I15">
        <v>8</v>
      </c>
      <c r="J15">
        <v>8</v>
      </c>
      <c r="K15">
        <v>8</v>
      </c>
      <c r="L15">
        <v>8</v>
      </c>
      <c r="M15">
        <v>0</v>
      </c>
    </row>
    <row r="16" spans="1:13" x14ac:dyDescent="0.3">
      <c r="A16">
        <v>90</v>
      </c>
      <c r="B16">
        <v>90</v>
      </c>
      <c r="C16">
        <v>91</v>
      </c>
      <c r="D16">
        <v>90</v>
      </c>
      <c r="E16">
        <v>50</v>
      </c>
      <c r="F16">
        <v>90</v>
      </c>
      <c r="G16">
        <v>50</v>
      </c>
      <c r="H16">
        <v>75</v>
      </c>
      <c r="I16">
        <v>58</v>
      </c>
      <c r="J16">
        <v>58</v>
      </c>
      <c r="K16">
        <v>86</v>
      </c>
      <c r="L16">
        <v>86</v>
      </c>
      <c r="M16">
        <v>86</v>
      </c>
    </row>
    <row r="18" spans="1:7" x14ac:dyDescent="0.3">
      <c r="A18" s="2" t="s">
        <v>139</v>
      </c>
      <c r="B18" s="2" t="s">
        <v>140</v>
      </c>
      <c r="C18" s="2" t="s">
        <v>141</v>
      </c>
      <c r="D18" s="2" t="s">
        <v>240</v>
      </c>
      <c r="E18" s="2"/>
      <c r="G18" t="e">
        <f>MATCH('Prepared Library Pool'!B23, Dropdowns!A18:E18, 0)</f>
        <v>#N/A</v>
      </c>
    </row>
    <row r="19" spans="1:7" x14ac:dyDescent="0.3">
      <c r="A19" t="s">
        <v>142</v>
      </c>
      <c r="B19" t="s">
        <v>143</v>
      </c>
      <c r="C19" t="s">
        <v>144</v>
      </c>
      <c r="D19" t="s">
        <v>244</v>
      </c>
      <c r="G19" t="e" cm="1">
        <f t="array" aca="1" ref="G19" ca="1">INDIRECT(CHAR(64+G18)&amp;"19:"&amp;CHAR(64+G18)&amp;"26")</f>
        <v>#N/A</v>
      </c>
    </row>
    <row r="20" spans="1:7" x14ac:dyDescent="0.3">
      <c r="A20" t="s">
        <v>146</v>
      </c>
      <c r="B20" t="s">
        <v>147</v>
      </c>
      <c r="C20" t="s">
        <v>148</v>
      </c>
      <c r="D20" t="s">
        <v>241</v>
      </c>
      <c r="E20" t="s">
        <v>149</v>
      </c>
    </row>
    <row r="21" spans="1:7" x14ac:dyDescent="0.3">
      <c r="A21" t="s">
        <v>150</v>
      </c>
      <c r="C21" t="s">
        <v>21</v>
      </c>
      <c r="D21" t="s">
        <v>242</v>
      </c>
      <c r="E21" t="s">
        <v>149</v>
      </c>
    </row>
    <row r="22" spans="1:7" x14ac:dyDescent="0.3">
      <c r="C22" t="s">
        <v>22</v>
      </c>
      <c r="D22" t="s">
        <v>243</v>
      </c>
      <c r="E22" t="s">
        <v>149</v>
      </c>
    </row>
    <row r="23" spans="1:7" x14ac:dyDescent="0.3">
      <c r="C23" t="s">
        <v>151</v>
      </c>
      <c r="D23" t="s">
        <v>245</v>
      </c>
      <c r="E23" t="s">
        <v>149</v>
      </c>
    </row>
    <row r="24" spans="1:7" x14ac:dyDescent="0.3">
      <c r="C24" t="s">
        <v>152</v>
      </c>
      <c r="D24" t="str">
        <f>""</f>
        <v/>
      </c>
      <c r="E24" t="s">
        <v>149</v>
      </c>
    </row>
    <row r="25" spans="1:7" x14ac:dyDescent="0.3">
      <c r="C25" t="s">
        <v>153</v>
      </c>
      <c r="D25" t="str">
        <f>""</f>
        <v/>
      </c>
      <c r="E25" t="s">
        <v>149</v>
      </c>
    </row>
    <row r="26" spans="1:7" x14ac:dyDescent="0.3">
      <c r="C26" t="s">
        <v>154</v>
      </c>
      <c r="D26" t="str">
        <f>""</f>
        <v/>
      </c>
      <c r="E26" t="s">
        <v>149</v>
      </c>
    </row>
    <row r="28" spans="1:7" x14ac:dyDescent="0.3">
      <c r="A28" s="50" t="s">
        <v>155</v>
      </c>
      <c r="B28" s="51" t="s">
        <v>156</v>
      </c>
      <c r="D28" s="50" t="s">
        <v>112</v>
      </c>
      <c r="E28" s="51" t="s">
        <v>157</v>
      </c>
    </row>
    <row r="29" spans="1:7" x14ac:dyDescent="0.3">
      <c r="A29" s="50" t="s">
        <v>158</v>
      </c>
      <c r="B29" s="51" t="s">
        <v>159</v>
      </c>
      <c r="D29" s="50" t="s">
        <v>117</v>
      </c>
      <c r="E29" s="51" t="s">
        <v>160</v>
      </c>
    </row>
    <row r="30" spans="1:7" x14ac:dyDescent="0.3">
      <c r="A30" s="50" t="s">
        <v>161</v>
      </c>
      <c r="B30" s="51" t="s">
        <v>162</v>
      </c>
      <c r="D30" s="50" t="s">
        <v>123</v>
      </c>
      <c r="E30" s="51" t="s">
        <v>163</v>
      </c>
    </row>
    <row r="31" spans="1:7" x14ac:dyDescent="0.3">
      <c r="A31" s="50" t="s">
        <v>164</v>
      </c>
      <c r="B31" s="51" t="s">
        <v>165</v>
      </c>
      <c r="D31" s="50" t="str">
        <f>""</f>
        <v/>
      </c>
      <c r="E31" s="50" t="str">
        <f>""</f>
        <v/>
      </c>
    </row>
    <row r="32" spans="1:7" x14ac:dyDescent="0.3">
      <c r="A32" s="50" t="s">
        <v>166</v>
      </c>
      <c r="B32" s="51" t="s">
        <v>167</v>
      </c>
      <c r="D32" s="50" t="str">
        <f>""</f>
        <v/>
      </c>
      <c r="E32" s="50" t="str">
        <f>""</f>
        <v/>
      </c>
    </row>
    <row r="33" spans="1:5" x14ac:dyDescent="0.3">
      <c r="A33" s="50" t="s">
        <v>168</v>
      </c>
      <c r="B33" s="51" t="s">
        <v>169</v>
      </c>
      <c r="D33" s="50" t="str">
        <f>""</f>
        <v/>
      </c>
      <c r="E33" s="50" t="str">
        <f>""</f>
        <v/>
      </c>
    </row>
    <row r="35" spans="1:5" x14ac:dyDescent="0.3">
      <c r="A35">
        <f>IFERROR(FIND(Dropdowns!A36, 'Prepared Library Pool'!$B$34), -1)</f>
        <v>-1</v>
      </c>
      <c r="B35">
        <f>IFERROR(FIND(Dropdowns!B36, 'Prepared Library Pool'!$B$34), -1)</f>
        <v>-1</v>
      </c>
      <c r="C35">
        <f>IFERROR(FIND(Dropdowns!C36, 'Prepared Library Pool'!$B$34), -1)</f>
        <v>-1</v>
      </c>
      <c r="D35">
        <f>IFERROR(FIND(Dropdowns!D36, 'Prepared Library Pool'!$B$34), -1)</f>
        <v>-1</v>
      </c>
      <c r="E35">
        <f>IFERROR(FIND(Dropdowns!E36, 'Prepared Library Pool'!$B$34), -1)</f>
        <v>-1</v>
      </c>
    </row>
    <row r="36" spans="1:5" x14ac:dyDescent="0.3">
      <c r="A36" t="s">
        <v>170</v>
      </c>
      <c r="B36" t="s">
        <v>171</v>
      </c>
      <c r="C36" t="s">
        <v>172</v>
      </c>
      <c r="D36" t="s">
        <v>115</v>
      </c>
      <c r="E36" t="s">
        <v>130</v>
      </c>
    </row>
    <row r="37" spans="1:5" x14ac:dyDescent="0.3">
      <c r="A37" t="s">
        <v>173</v>
      </c>
      <c r="B37" t="s">
        <v>174</v>
      </c>
      <c r="C37" t="s">
        <v>175</v>
      </c>
      <c r="D37" t="s">
        <v>175</v>
      </c>
      <c r="E37" t="s">
        <v>130</v>
      </c>
    </row>
    <row r="38" spans="1:5" x14ac:dyDescent="0.3">
      <c r="A38" t="s">
        <v>176</v>
      </c>
      <c r="B38" t="s">
        <v>177</v>
      </c>
      <c r="C38" t="s">
        <v>172</v>
      </c>
    </row>
    <row r="39" spans="1:5" x14ac:dyDescent="0.3">
      <c r="A39" t="s">
        <v>138</v>
      </c>
      <c r="B39" t="s">
        <v>176</v>
      </c>
      <c r="C39" t="s">
        <v>178</v>
      </c>
    </row>
    <row r="40" spans="1:5" x14ac:dyDescent="0.3">
      <c r="B40" t="s">
        <v>119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N19"/>
  <sheetViews>
    <sheetView workbookViewId="0">
      <selection activeCell="P16" sqref="P16"/>
    </sheetView>
  </sheetViews>
  <sheetFormatPr defaultRowHeight="14.4" x14ac:dyDescent="0.3"/>
  <cols>
    <col min="1" max="1" width="8.88671875" bestFit="1" customWidth="1"/>
    <col min="2" max="2" width="11.6640625" bestFit="1" customWidth="1"/>
    <col min="3" max="3" width="11.6640625" customWidth="1"/>
    <col min="4" max="4" width="12.88671875" bestFit="1" customWidth="1"/>
    <col min="5" max="5" width="12.6640625" bestFit="1" customWidth="1"/>
    <col min="6" max="6" width="14.6640625" bestFit="1" customWidth="1"/>
    <col min="12" max="12" width="13" bestFit="1" customWidth="1"/>
  </cols>
  <sheetData>
    <row r="1" spans="1:14" x14ac:dyDescent="0.3">
      <c r="A1" s="2" t="s">
        <v>139</v>
      </c>
      <c r="B1" s="2" t="s">
        <v>249</v>
      </c>
      <c r="C1" s="2" t="s">
        <v>250</v>
      </c>
      <c r="D1" s="2" t="s">
        <v>141</v>
      </c>
      <c r="E1" s="2" t="s">
        <v>240</v>
      </c>
      <c r="F1" s="2"/>
      <c r="H1" s="2" t="s">
        <v>190</v>
      </c>
      <c r="I1" s="2" t="s">
        <v>191</v>
      </c>
      <c r="L1" t="s">
        <v>192</v>
      </c>
    </row>
    <row r="2" spans="1:14" x14ac:dyDescent="0.3">
      <c r="A2" t="s">
        <v>142</v>
      </c>
      <c r="B2" t="s">
        <v>143</v>
      </c>
      <c r="C2" t="s">
        <v>251</v>
      </c>
      <c r="D2" t="s">
        <v>144</v>
      </c>
      <c r="E2" t="s">
        <v>244</v>
      </c>
      <c r="H2" s="78">
        <v>0.01</v>
      </c>
      <c r="I2" t="s">
        <v>193</v>
      </c>
      <c r="L2" t="s">
        <v>142</v>
      </c>
      <c r="M2">
        <v>1</v>
      </c>
      <c r="N2">
        <v>1</v>
      </c>
    </row>
    <row r="3" spans="1:14" x14ac:dyDescent="0.3">
      <c r="A3" t="s">
        <v>146</v>
      </c>
      <c r="B3" t="s">
        <v>147</v>
      </c>
      <c r="C3" t="s">
        <v>252</v>
      </c>
      <c r="D3" t="s">
        <v>148</v>
      </c>
      <c r="E3" t="s">
        <v>241</v>
      </c>
      <c r="H3" s="78">
        <v>0.02</v>
      </c>
      <c r="I3" t="s">
        <v>194</v>
      </c>
      <c r="L3" t="s">
        <v>146</v>
      </c>
      <c r="M3">
        <v>1</v>
      </c>
      <c r="N3">
        <v>2</v>
      </c>
    </row>
    <row r="4" spans="1:14" x14ac:dyDescent="0.3">
      <c r="A4" t="s">
        <v>150</v>
      </c>
      <c r="B4" t="str">
        <f>""</f>
        <v/>
      </c>
      <c r="C4" t="s">
        <v>149</v>
      </c>
      <c r="D4" t="s">
        <v>21</v>
      </c>
      <c r="E4" t="s">
        <v>242</v>
      </c>
      <c r="H4" s="78">
        <v>0.05</v>
      </c>
      <c r="I4" t="s">
        <v>195</v>
      </c>
      <c r="L4" t="s">
        <v>150</v>
      </c>
      <c r="M4">
        <v>1</v>
      </c>
      <c r="N4">
        <v>3</v>
      </c>
    </row>
    <row r="5" spans="1:14" x14ac:dyDescent="0.3">
      <c r="B5" t="str">
        <f>""</f>
        <v/>
      </c>
      <c r="C5" t="s">
        <v>149</v>
      </c>
      <c r="D5" t="s">
        <v>22</v>
      </c>
      <c r="E5" t="s">
        <v>243</v>
      </c>
      <c r="H5" s="78">
        <f>H4+5%</f>
        <v>0.1</v>
      </c>
      <c r="I5" t="s">
        <v>196</v>
      </c>
      <c r="L5" t="s">
        <v>143</v>
      </c>
      <c r="M5">
        <v>4</v>
      </c>
      <c r="N5">
        <v>4</v>
      </c>
    </row>
    <row r="6" spans="1:14" x14ac:dyDescent="0.3">
      <c r="B6" t="str">
        <f>""</f>
        <v/>
      </c>
      <c r="C6" t="s">
        <v>149</v>
      </c>
      <c r="D6" t="s">
        <v>151</v>
      </c>
      <c r="E6" t="s">
        <v>245</v>
      </c>
      <c r="H6" s="78">
        <f t="shared" ref="H6:H9" si="0">H5+5%</f>
        <v>0.15000000000000002</v>
      </c>
      <c r="I6" t="s">
        <v>197</v>
      </c>
      <c r="L6" t="s">
        <v>147</v>
      </c>
      <c r="M6">
        <v>4</v>
      </c>
      <c r="N6">
        <v>5</v>
      </c>
    </row>
    <row r="7" spans="1:14" x14ac:dyDescent="0.3">
      <c r="B7" t="str">
        <f>""</f>
        <v/>
      </c>
      <c r="C7" t="s">
        <v>149</v>
      </c>
      <c r="D7" t="s">
        <v>152</v>
      </c>
      <c r="E7" t="str">
        <f>""</f>
        <v/>
      </c>
      <c r="H7" s="78">
        <f t="shared" si="0"/>
        <v>0.2</v>
      </c>
      <c r="I7" t="s">
        <v>198</v>
      </c>
      <c r="L7" t="s">
        <v>251</v>
      </c>
      <c r="M7">
        <v>1</v>
      </c>
      <c r="N7">
        <v>6</v>
      </c>
    </row>
    <row r="8" spans="1:14" x14ac:dyDescent="0.3">
      <c r="B8" t="str">
        <f>""</f>
        <v/>
      </c>
      <c r="C8" t="s">
        <v>149</v>
      </c>
      <c r="D8" t="s">
        <v>153</v>
      </c>
      <c r="E8" t="str">
        <f>""</f>
        <v/>
      </c>
      <c r="H8" s="78">
        <f t="shared" si="0"/>
        <v>0.25</v>
      </c>
      <c r="I8" t="s">
        <v>199</v>
      </c>
      <c r="L8" t="s">
        <v>252</v>
      </c>
      <c r="M8">
        <v>1</v>
      </c>
      <c r="N8">
        <v>7</v>
      </c>
    </row>
    <row r="9" spans="1:14" x14ac:dyDescent="0.3">
      <c r="B9" t="str">
        <f>""</f>
        <v/>
      </c>
      <c r="C9" t="s">
        <v>149</v>
      </c>
      <c r="D9" t="s">
        <v>154</v>
      </c>
      <c r="E9" t="str">
        <f>""</f>
        <v/>
      </c>
      <c r="H9" s="78">
        <f t="shared" si="0"/>
        <v>0.3</v>
      </c>
      <c r="I9" t="s">
        <v>200</v>
      </c>
      <c r="L9" t="s">
        <v>144</v>
      </c>
      <c r="M9">
        <v>2</v>
      </c>
      <c r="N9">
        <v>8</v>
      </c>
    </row>
    <row r="10" spans="1:14" x14ac:dyDescent="0.3">
      <c r="H10" s="78">
        <f>H9+10%</f>
        <v>0.4</v>
      </c>
      <c r="I10" t="s">
        <v>201</v>
      </c>
      <c r="L10" t="s">
        <v>148</v>
      </c>
      <c r="M10">
        <v>2</v>
      </c>
    </row>
    <row r="11" spans="1:14" x14ac:dyDescent="0.3">
      <c r="A11" t="e">
        <f>MATCH('Prepared Library Pool'!B23, A1:F1, 0)</f>
        <v>#N/A</v>
      </c>
      <c r="H11" s="78">
        <f>H10+10%</f>
        <v>0.5</v>
      </c>
      <c r="I11" t="s">
        <v>202</v>
      </c>
      <c r="L11" t="s">
        <v>21</v>
      </c>
      <c r="M11">
        <v>2</v>
      </c>
    </row>
    <row r="12" spans="1:14" x14ac:dyDescent="0.3">
      <c r="A12" t="e" cm="1">
        <f t="array" aca="1" ref="A12" ca="1">INDIRECT(CHAR(64+A11)&amp;"2:"&amp;CHAR(64+A11)&amp;"9")</f>
        <v>#N/A</v>
      </c>
      <c r="H12" s="78" t="s">
        <v>203</v>
      </c>
      <c r="I12" t="s">
        <v>204</v>
      </c>
      <c r="L12" t="s">
        <v>22</v>
      </c>
      <c r="M12">
        <v>4</v>
      </c>
    </row>
    <row r="13" spans="1:14" x14ac:dyDescent="0.3">
      <c r="H13" s="78"/>
      <c r="I13" t="s">
        <v>205</v>
      </c>
      <c r="L13" t="s">
        <v>151</v>
      </c>
      <c r="M13">
        <v>2</v>
      </c>
    </row>
    <row r="14" spans="1:14" x14ac:dyDescent="0.3">
      <c r="I14" t="s">
        <v>206</v>
      </c>
      <c r="L14" t="s">
        <v>152</v>
      </c>
      <c r="M14">
        <v>2</v>
      </c>
    </row>
    <row r="15" spans="1:14" x14ac:dyDescent="0.3">
      <c r="I15" t="s">
        <v>207</v>
      </c>
      <c r="L15" t="s">
        <v>153</v>
      </c>
      <c r="M15">
        <v>2</v>
      </c>
    </row>
    <row r="16" spans="1:14" x14ac:dyDescent="0.3">
      <c r="I16" t="s">
        <v>119</v>
      </c>
      <c r="L16" t="s">
        <v>154</v>
      </c>
      <c r="M16">
        <v>4</v>
      </c>
    </row>
    <row r="17" spans="12:13" x14ac:dyDescent="0.3">
      <c r="L17" t="s">
        <v>241</v>
      </c>
      <c r="M17">
        <v>8</v>
      </c>
    </row>
    <row r="18" spans="12:13" x14ac:dyDescent="0.3">
      <c r="L18" t="s">
        <v>243</v>
      </c>
      <c r="M18">
        <v>8</v>
      </c>
    </row>
    <row r="19" spans="12:13" x14ac:dyDescent="0.3">
      <c r="L19" t="s">
        <v>244</v>
      </c>
      <c r="M19">
        <v>2</v>
      </c>
    </row>
  </sheetData>
  <phoneticPr fontId="23" type="noConversion"/>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20A31F32155641A3D0647E77A9596D" ma:contentTypeVersion="10" ma:contentTypeDescription="Create a new document." ma:contentTypeScope="" ma:versionID="0877f532753b0f40533c9ba08d1c6250">
  <xsd:schema xmlns:xsd="http://www.w3.org/2001/XMLSchema" xmlns:xs="http://www.w3.org/2001/XMLSchema" xmlns:p="http://schemas.microsoft.com/office/2006/metadata/properties" xmlns:ns2="9a373090-384a-481e-b419-fb0ff589fb9e" xmlns:ns3="9a26f913-9b4c-4578-a30a-52395ce051c6" targetNamespace="http://schemas.microsoft.com/office/2006/metadata/properties" ma:root="true" ma:fieldsID="21082eff25e642871633b24f112f8f3b" ns2:_="" ns3:_="">
    <xsd:import namespace="9a373090-384a-481e-b419-fb0ff589fb9e"/>
    <xsd:import namespace="9a26f913-9b4c-4578-a30a-52395ce051c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373090-384a-481e-b419-fb0ff589fb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b96e1a-3fbe-452b-a714-8c79634969e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26f913-9b4c-4578-a30a-52395ce051c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3495b19-e810-45fe-9f9e-aa968a07eae0}" ma:internalName="TaxCatchAll" ma:showField="CatchAllData" ma:web="9a26f913-9b4c-4578-a30a-52395ce051c6">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a26f913-9b4c-4578-a30a-52395ce051c6" xsi:nil="true"/>
    <lcf76f155ced4ddcb4097134ff3c332f xmlns="9a373090-384a-481e-b419-fb0ff589fb9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D21521-ECB4-40DD-AA8E-333CDD2243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373090-384a-481e-b419-fb0ff589fb9e"/>
    <ds:schemaRef ds:uri="9a26f913-9b4c-4578-a30a-52395ce051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EF2CF1-63D4-4478-B173-6BEC6082E374}">
  <ds:schemaRefs>
    <ds:schemaRef ds:uri="http://schemas.microsoft.com/office/2006/metadata/properties"/>
    <ds:schemaRef ds:uri="http://schemas.microsoft.com/office/infopath/2007/PartnerControls"/>
    <ds:schemaRef ds:uri="9a26f913-9b4c-4578-a30a-52395ce051c6"/>
    <ds:schemaRef ds:uri="9a373090-384a-481e-b419-fb0ff589fb9e"/>
  </ds:schemaRefs>
</ds:datastoreItem>
</file>

<file path=customXml/itemProps3.xml><?xml version="1.0" encoding="utf-8"?>
<ds:datastoreItem xmlns:ds="http://schemas.openxmlformats.org/officeDocument/2006/customXml" ds:itemID="{C9094F32-6315-4EE7-A9D0-9527CF8793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Instructions</vt:lpstr>
      <vt:lpstr>Prepared Library Pool</vt:lpstr>
      <vt:lpstr>Multiplexing Sheet</vt:lpstr>
      <vt:lpstr>Dropdowns</vt:lpstr>
      <vt:lpstr>Run Types</vt:lpstr>
      <vt:lpstr>IndexType_10X</vt:lpstr>
      <vt:lpstr>IndexType_Parse</vt:lpstr>
      <vt:lpstr>LibraryPrepKit_10X</vt:lpstr>
      <vt:lpstr>LibraryPrepKit_Parse</vt:lpstr>
      <vt:lpstr>MiSeq</vt:lpstr>
      <vt:lpstr>NextSeq</vt:lpstr>
      <vt:lpstr>NovaSeq6000</vt:lpstr>
      <vt:lpstr>NovaSeqX</vt:lpstr>
      <vt:lpstr>Instructions!Print_Area</vt:lpstr>
      <vt:lpstr>'Prepared Library Pool'!Print_Area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Karen Yip</dc:creator>
  <cp:keywords/>
  <dc:description/>
  <cp:lastModifiedBy>Tiffany Chu</cp:lastModifiedBy>
  <cp:revision/>
  <cp:lastPrinted>2023-08-23T17:01:34Z</cp:lastPrinted>
  <dcterms:created xsi:type="dcterms:W3CDTF">2012-12-17T23:25:51Z</dcterms:created>
  <dcterms:modified xsi:type="dcterms:W3CDTF">2025-10-30T18:00:08Z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0x010100FF20A31F32155641A3D0647E77A9596D</vt:lpwstr>
  </property>
  <property fmtid="{D5CDD505-2E9C-101B-9397-08002B2CF9AE}" pid="3" name="MediaServiceImageTags">
    <vt:lpwstr/>
  </property>
</Properties>
</file>