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10.1.10.45\Lab Tracking\Customers\Forms and Documents\Sample Submission Forms\"/>
    </mc:Choice>
  </mc:AlternateContent>
  <xr:revisionPtr revIDLastSave="0" documentId="13_ncr:1_{2801B97D-7635-4424-A362-47A26EAD8B65}" xr6:coauthVersionLast="47" xr6:coauthVersionMax="47" xr10:uidLastSave="{00000000-0000-0000-0000-000000000000}"/>
  <bookViews>
    <workbookView xWindow="-108" yWindow="-108" windowWidth="23256" windowHeight="12456" xr2:uid="{00000000-000D-0000-FFFF-FFFF00000000}"/>
  </bookViews>
  <sheets>
    <sheet name="Instructions" sheetId="4" r:id="rId1"/>
    <sheet name="Prepared Library - ARCHIVE" sheetId="7" state="hidden" r:id="rId2"/>
    <sheet name="Prepared Library Pool" sheetId="9" r:id="rId3"/>
    <sheet name="Run Types" sheetId="8" state="hidden" r:id="rId4"/>
  </sheets>
  <definedNames>
    <definedName name="HiSeq">'Run Types'!$D$2:$D$3</definedName>
    <definedName name="MiSeq">'Run Types'!$A$2:$A$4</definedName>
    <definedName name="NextSeq">'Run Types'!$B$2:$B$3</definedName>
    <definedName name="NovaSeq6000">'Run Types'!$E$2:$E$9</definedName>
    <definedName name="NovaSeqX">'Run Types'!$F$2:$F$2</definedName>
    <definedName name="_xlnm.Print_Area" localSheetId="1">'Prepared Library - ARCHIVE'!$A$8:$E$59</definedName>
    <definedName name="_xlnm.Print_Area" localSheetId="2">'Prepared Library Pool'!$A$7:$E$64</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9" l="1"/>
  <c r="D12" i="9"/>
  <c r="D10" i="9"/>
  <c r="B25" i="9"/>
  <c r="C25" i="9" l="1"/>
  <c r="C39" i="9"/>
  <c r="A68" i="9"/>
  <c r="A9" i="8" l="1"/>
  <c r="A8" i="8"/>
  <c r="A7" i="8"/>
  <c r="A6" i="8"/>
  <c r="A5" i="8"/>
  <c r="B9" i="8"/>
  <c r="B8" i="8"/>
  <c r="B7" i="8"/>
  <c r="B6" i="8"/>
  <c r="B5" i="8"/>
  <c r="B4" i="8"/>
  <c r="E9" i="8"/>
  <c r="E8" i="8"/>
  <c r="E7" i="8"/>
  <c r="A11" i="8"/>
  <c r="C23" i="9"/>
  <c r="C34" i="9"/>
  <c r="C33" i="9"/>
  <c r="A12" i="8" a="1"/>
  <c r="A12" i="8" l="1"/>
  <c r="H5" i="8"/>
  <c r="H6" i="8" s="1"/>
  <c r="H7" i="8" s="1"/>
  <c r="H8" i="8" s="1"/>
  <c r="H9" i="8" s="1"/>
  <c r="H10" i="8" s="1"/>
  <c r="H11" i="8" s="1"/>
  <c r="A13" i="9"/>
  <c r="C30" i="9" l="1"/>
  <c r="C24" i="9"/>
  <c r="B20" i="9" l="1"/>
  <c r="A6" i="7"/>
  <c r="C27" i="7"/>
  <c r="A31" i="7"/>
  <c r="A32" i="7"/>
  <c r="C22" i="7"/>
  <c r="A42" i="7"/>
  <c r="A62" i="7" l="1"/>
  <c r="A11" i="7" l="1"/>
  <c r="B18"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<sst xmlns="http://schemas.openxmlformats.org/spreadsheetml/2006/main" count="314" uniqueCount="206">
  <si>
    <t>Sample Submission Form Instructions for Pooled Libraries</t>
  </si>
  <si>
    <t>1) Fill out the form below with your sample information.</t>
  </si>
  <si>
    <t>2) An electronic copy of this form must be sent to samples@seqmatic.com along with relevant QC data and shipping information.</t>
  </si>
  <si>
    <t>3) A hard copy of this form must be included with your sample shipments.</t>
  </si>
  <si>
    <t>Failure to submit both electronic and paper versions of this form will cause delays in sample processing.</t>
  </si>
  <si>
    <t>Packaging Tips</t>
  </si>
  <si>
    <r>
      <t xml:space="preserve">Samples should be submitted in 1.5mL tubes. Do </t>
    </r>
    <r>
      <rPr>
        <b/>
        <sz val="11"/>
        <rFont val="Calibri"/>
        <family val="2"/>
        <scheme val="minor"/>
      </rPr>
      <t>NOT</t>
    </r>
    <r>
      <rPr>
        <sz val="11"/>
        <rFont val="Calibri"/>
        <family val="2"/>
        <scheme val="minor"/>
      </rPr>
      <t xml:space="preserve"> submit samples in PCR tube strips or 96 well plate.</t>
    </r>
  </si>
  <si>
    <t>Tubes should be wrapped in parafilm to prevent caps from opening during transit.</t>
  </si>
  <si>
    <t>Protect samples by storing tubes in an appropriate tube box or storage rack. Do not place tubes loosely inside the shipping container.</t>
  </si>
  <si>
    <r>
      <t xml:space="preserve">Shipment on ice packs (blue ice) or dry ice is recommended.  Do </t>
    </r>
    <r>
      <rPr>
        <b/>
        <sz val="11"/>
        <rFont val="Calibri"/>
        <family val="2"/>
        <scheme val="minor"/>
      </rPr>
      <t>NOT</t>
    </r>
    <r>
      <rPr>
        <sz val="11"/>
        <rFont val="Calibri"/>
        <family val="2"/>
        <scheme val="minor"/>
      </rPr>
      <t xml:space="preserve"> use water ice.</t>
    </r>
  </si>
  <si>
    <t>Shipping Address</t>
  </si>
  <si>
    <t>Ship using Priority Overnight (10:30AM). First Overnight (8AM) is not recommended</t>
  </si>
  <si>
    <t>Domestic shipments please send Monday - Thursday.</t>
  </si>
  <si>
    <t>International shipments please send on Monday.</t>
  </si>
  <si>
    <t>Sample Recommendations</t>
  </si>
  <si>
    <t>Please submit aliquots for each of your samples. We advise against sending your entire volume of samples.</t>
  </si>
  <si>
    <t>Prepared Sequencing Library (MiSeq &amp; NextSeq):</t>
  </si>
  <si>
    <t>Results are not guaranteed if samples are less than recommended requirements. Additional fees may apply</t>
  </si>
  <si>
    <t>Libraries should be pooled prior to submission. Library pooling services are available for an additional fee.</t>
  </si>
  <si>
    <t>Provide at least 20uL of 100uM custom sequencing primers, if required.</t>
  </si>
  <si>
    <t>SP/S1</t>
  </si>
  <si>
    <t>S2</t>
  </si>
  <si>
    <t>S4</t>
  </si>
  <si>
    <t>Recommended Volume:</t>
  </si>
  <si>
    <t>200+ uL</t>
  </si>
  <si>
    <t>250+ uL</t>
  </si>
  <si>
    <t>350+ uL</t>
  </si>
  <si>
    <t>Recommended Concentration:</t>
  </si>
  <si>
    <t>10+ nM</t>
  </si>
  <si>
    <t>Minimum volume:</t>
  </si>
  <si>
    <t>150uL</t>
  </si>
  <si>
    <t>200uL</t>
  </si>
  <si>
    <t>300uL</t>
  </si>
  <si>
    <t>Minimum Concentration:</t>
  </si>
  <si>
    <t>1nM</t>
  </si>
  <si>
    <t>SP/S1 (2 lanes)</t>
  </si>
  <si>
    <t>S2 (2 lanes)</t>
  </si>
  <si>
    <t>S4 (4 lanes)</t>
  </si>
  <si>
    <t>50+ uL</t>
  </si>
  <si>
    <t>60+ uL</t>
  </si>
  <si>
    <t>20uL / lane</t>
  </si>
  <si>
    <t>30uL / lane</t>
  </si>
  <si>
    <t>40uL / lane</t>
  </si>
  <si>
    <t>Sample Storage Policy</t>
  </si>
  <si>
    <t>If return of unused samples is required, the arrangement must be confirmed with your SeqMatic representative prior to sample submission. Additional shipping and handling fees will apply.  All samples (tissues, cultures, RNA, DNA, sequencing libraries, etc.) will be discarded 14 days after the data is released.  For library preparation orders without sequencing, samples are discarded 30 days.  Customer prepared sequencing libraries and primers are not eligible for return.</t>
  </si>
  <si>
    <t>If you have any questions:</t>
  </si>
  <si>
    <t>Email: samples@seqmatic.com</t>
  </si>
  <si>
    <t>Tel: 510-870-0965</t>
  </si>
  <si>
    <t>Instructions</t>
  </si>
  <si>
    <r>
      <t xml:space="preserve">1) Fill out the form below with your sample information. </t>
    </r>
    <r>
      <rPr>
        <sz val="12"/>
        <color rgb="FFFF0000"/>
        <rFont val="Calibri"/>
        <family val="2"/>
        <scheme val="minor"/>
      </rPr>
      <t>Use separate forms for each individual lane/run.</t>
    </r>
  </si>
  <si>
    <r>
      <t xml:space="preserve">4) </t>
    </r>
    <r>
      <rPr>
        <sz val="12"/>
        <color rgb="FFFF0000"/>
        <rFont val="Calibri"/>
        <family val="2"/>
        <scheme val="minor"/>
      </rPr>
      <t>*</t>
    </r>
    <r>
      <rPr>
        <sz val="12"/>
        <rFont val="Calibri"/>
        <family val="2"/>
        <scheme val="minor"/>
      </rPr>
      <t xml:space="preserve"> Indicates a required field</t>
    </r>
  </si>
  <si>
    <r>
      <t>Shipping Address</t>
    </r>
    <r>
      <rPr>
        <sz val="12"/>
        <color theme="1"/>
        <rFont val="Calibri"/>
        <family val="2"/>
        <scheme val="minor"/>
      </rPr>
      <t xml:space="preserve">: </t>
    </r>
  </si>
  <si>
    <t>Attn: Samples Receiving</t>
  </si>
  <si>
    <t>Submission Email:</t>
  </si>
  <si>
    <t>44846 Osgood Rd.</t>
  </si>
  <si>
    <t>samples@seqmatic.com</t>
  </si>
  <si>
    <t>Fremont, CA 94539</t>
  </si>
  <si>
    <t>Customer Information</t>
  </si>
  <si>
    <r>
      <t>Quote #</t>
    </r>
    <r>
      <rPr>
        <b/>
        <sz val="12"/>
        <color rgb="FFFF0000"/>
        <rFont val="Calibri"/>
        <family val="2"/>
        <scheme val="minor"/>
      </rPr>
      <t>*</t>
    </r>
  </si>
  <si>
    <r>
      <t>Client Name</t>
    </r>
    <r>
      <rPr>
        <b/>
        <sz val="12"/>
        <color rgb="FFFF0000"/>
        <rFont val="Calibri"/>
        <family val="2"/>
        <scheme val="minor"/>
      </rPr>
      <t>*</t>
    </r>
  </si>
  <si>
    <r>
      <t>PO #</t>
    </r>
    <r>
      <rPr>
        <b/>
        <sz val="12"/>
        <color rgb="FFFF0000"/>
        <rFont val="Calibri"/>
        <family val="2"/>
        <scheme val="minor"/>
      </rPr>
      <t>*</t>
    </r>
  </si>
  <si>
    <r>
      <t>Company/ Institution</t>
    </r>
    <r>
      <rPr>
        <b/>
        <sz val="12"/>
        <color rgb="FFFF0000"/>
        <rFont val="Calibri"/>
        <family val="2"/>
        <scheme val="minor"/>
      </rPr>
      <t>*</t>
    </r>
  </si>
  <si>
    <r>
      <t>Date</t>
    </r>
    <r>
      <rPr>
        <b/>
        <sz val="12"/>
        <color rgb="FFFF0000"/>
        <rFont val="Calibri"/>
        <family val="2"/>
        <scheme val="minor"/>
      </rPr>
      <t>*</t>
    </r>
  </si>
  <si>
    <r>
      <t>Telephone</t>
    </r>
    <r>
      <rPr>
        <b/>
        <sz val="12"/>
        <color rgb="FFFF0000"/>
        <rFont val="Calibri"/>
        <family val="2"/>
        <scheme val="minor"/>
      </rPr>
      <t>*</t>
    </r>
  </si>
  <si>
    <r>
      <t>Service Level (Turnaround)</t>
    </r>
    <r>
      <rPr>
        <b/>
        <sz val="12"/>
        <color rgb="FFFF0000"/>
        <rFont val="Calibri"/>
        <family val="2"/>
        <scheme val="minor"/>
      </rPr>
      <t>*</t>
    </r>
  </si>
  <si>
    <r>
      <t>Email</t>
    </r>
    <r>
      <rPr>
        <b/>
        <sz val="12"/>
        <color rgb="FFFF0000"/>
        <rFont val="Calibri"/>
        <family val="2"/>
        <scheme val="minor"/>
      </rPr>
      <t>*</t>
    </r>
  </si>
  <si>
    <t>Run Configuration</t>
  </si>
  <si>
    <r>
      <t>Run Name (Customer Project ID)</t>
    </r>
    <r>
      <rPr>
        <sz val="12"/>
        <color rgb="FFFF0000"/>
        <rFont val="Calibri"/>
        <family val="2"/>
        <scheme val="minor"/>
      </rPr>
      <t>*</t>
    </r>
  </si>
  <si>
    <r>
      <t>Instrumentation</t>
    </r>
    <r>
      <rPr>
        <sz val="12"/>
        <color rgb="FFFF0000"/>
        <rFont val="Calibri"/>
        <family val="2"/>
        <scheme val="minor"/>
      </rPr>
      <t>*</t>
    </r>
  </si>
  <si>
    <t>MiSeq, NextSeq, NovaSeq6000, NovaSeqX</t>
  </si>
  <si>
    <r>
      <t>Run Type (Flow Cell)</t>
    </r>
    <r>
      <rPr>
        <sz val="12"/>
        <color rgb="FFFF0000"/>
        <rFont val="Calibri"/>
        <family val="2"/>
        <scheme val="minor"/>
      </rPr>
      <t>*</t>
    </r>
  </si>
  <si>
    <r>
      <t>Read 1 Length</t>
    </r>
    <r>
      <rPr>
        <sz val="12"/>
        <color rgb="FFFF0000"/>
        <rFont val="Calibri"/>
        <family val="2"/>
        <scheme val="minor"/>
      </rPr>
      <t>*</t>
    </r>
  </si>
  <si>
    <t>e.g. 50,100,150</t>
  </si>
  <si>
    <r>
      <t>Index 1 Read Length</t>
    </r>
    <r>
      <rPr>
        <sz val="12"/>
        <color rgb="FFFF0000"/>
        <rFont val="Calibri"/>
        <family val="2"/>
        <scheme val="minor"/>
      </rPr>
      <t>*</t>
    </r>
  </si>
  <si>
    <t>e.g. 10 (enter 0 if not applicable)</t>
  </si>
  <si>
    <r>
      <t>Index 2 Read Length</t>
    </r>
    <r>
      <rPr>
        <sz val="12"/>
        <color rgb="FFFF0000"/>
        <rFont val="Calibri"/>
        <family val="2"/>
        <scheme val="minor"/>
      </rPr>
      <t>*</t>
    </r>
  </si>
  <si>
    <r>
      <t>Read 2 Length</t>
    </r>
    <r>
      <rPr>
        <sz val="12"/>
        <color rgb="FFFF0000"/>
        <rFont val="Calibri"/>
        <family val="2"/>
        <scheme val="minor"/>
      </rPr>
      <t>*</t>
    </r>
  </si>
  <si>
    <t>e.g. 50,100,150 (enter 0 if not applicable)</t>
  </si>
  <si>
    <r>
      <t>PhiX Ratio (%)</t>
    </r>
    <r>
      <rPr>
        <sz val="12"/>
        <color rgb="FFFF0000"/>
        <rFont val="Calibri"/>
        <family val="2"/>
        <scheme val="minor"/>
      </rPr>
      <t>*</t>
    </r>
  </si>
  <si>
    <t>Library Information</t>
  </si>
  <si>
    <t>List the names of all sample tubes which need to be pooled in this lane. Please add as many rows as necessary.</t>
  </si>
  <si>
    <r>
      <t>Tube Name</t>
    </r>
    <r>
      <rPr>
        <b/>
        <sz val="11"/>
        <color rgb="FFFF0000"/>
        <rFont val="Calibri"/>
        <family val="2"/>
        <scheme val="minor"/>
      </rPr>
      <t>*</t>
    </r>
  </si>
  <si>
    <r>
      <t>Concentration (nM)</t>
    </r>
    <r>
      <rPr>
        <b/>
        <sz val="11"/>
        <color rgb="FFFF0000"/>
        <rFont val="Calibri"/>
        <family val="2"/>
        <scheme val="minor"/>
      </rPr>
      <t>*</t>
    </r>
  </si>
  <si>
    <r>
      <t>Volume</t>
    </r>
    <r>
      <rPr>
        <b/>
        <sz val="11"/>
        <color rgb="FFFF0000"/>
        <rFont val="Calibri"/>
        <family val="2"/>
        <scheme val="minor"/>
      </rPr>
      <t>*</t>
    </r>
  </si>
  <si>
    <t>% of Pool</t>
  </si>
  <si>
    <t>Library Specifications</t>
  </si>
  <si>
    <t>Sample Source*</t>
  </si>
  <si>
    <t>DNA, RNA, Amplicon</t>
  </si>
  <si>
    <t>Library Prep Method*</t>
  </si>
  <si>
    <t>TruSeq,Nextera,Small RNA,Amplicon,Other</t>
  </si>
  <si>
    <t>Quantification Method*</t>
  </si>
  <si>
    <t>qPCR,QuBit,BioAnalyzer,Tapestation,Other</t>
  </si>
  <si>
    <t>Nucleotide Diversity*</t>
  </si>
  <si>
    <t>Random = High, Amplicon = Low</t>
  </si>
  <si>
    <t>Custom Primer Information (If Required)</t>
  </si>
  <si>
    <t>Custom primers will be diluted and loaded according to Illumina guidelines.</t>
  </si>
  <si>
    <t>Read 1 Primer</t>
  </si>
  <si>
    <t>Index Primer</t>
  </si>
  <si>
    <t>Index 2 Primer</t>
  </si>
  <si>
    <t>Read 2 Primer</t>
  </si>
  <si>
    <t>Custom Primer Name*</t>
  </si>
  <si>
    <t>Primer Loading Position</t>
  </si>
  <si>
    <t>Primer Stock Conc. (uM)</t>
  </si>
  <si>
    <t>Primer Volume (uL)</t>
  </si>
  <si>
    <t>Additional Comments</t>
  </si>
  <si>
    <t>Sample Sheet Details</t>
  </si>
  <si>
    <t>Please add as many rows as necessary.</t>
  </si>
  <si>
    <t>Tube Name</t>
  </si>
  <si>
    <t>Sample ID*</t>
  </si>
  <si>
    <t>Index 1 (i7)*
Nucleotide Sequence</t>
  </si>
  <si>
    <t>Index 2 (i5)
Nucleotide Sequence</t>
  </si>
  <si>
    <t>Description</t>
  </si>
  <si>
    <t>Lane</t>
  </si>
  <si>
    <t>Note: This form should not be used for submitting prepared libraries using 10x or Parse kits. Contact us for details</t>
  </si>
  <si>
    <t>Run names should be unique for all submissions</t>
  </si>
  <si>
    <r>
      <t>Read 1 Length (bp)</t>
    </r>
    <r>
      <rPr>
        <sz val="12"/>
        <color rgb="FFFF0000"/>
        <rFont val="Calibri"/>
        <family val="2"/>
        <scheme val="minor"/>
      </rPr>
      <t>*</t>
    </r>
  </si>
  <si>
    <t>e.g. 50, 100, or 150</t>
  </si>
  <si>
    <r>
      <t>Index 1 Read Length (bp)</t>
    </r>
    <r>
      <rPr>
        <sz val="12"/>
        <color rgb="FFFF0000"/>
        <rFont val="Calibri"/>
        <family val="2"/>
        <scheme val="minor"/>
      </rPr>
      <t>*</t>
    </r>
  </si>
  <si>
    <r>
      <t>Index 2 Read Length (bp)</t>
    </r>
    <r>
      <rPr>
        <sz val="12"/>
        <color rgb="FFFF0000"/>
        <rFont val="Calibri"/>
        <family val="2"/>
        <scheme val="minor"/>
      </rPr>
      <t>*</t>
    </r>
  </si>
  <si>
    <r>
      <t>Read 2 Length (bp)</t>
    </r>
    <r>
      <rPr>
        <sz val="12"/>
        <color rgb="FFFF0000"/>
        <rFont val="Calibri"/>
        <family val="2"/>
        <scheme val="minor"/>
      </rPr>
      <t>*</t>
    </r>
  </si>
  <si>
    <t>e.g. 50, 100, or 150 (enter 0 if not applicable)</t>
  </si>
  <si>
    <t>Libraries will be loaded per flow cell or per lane depending on configuration. Please contact us if pooling is required</t>
  </si>
  <si>
    <t>Library Specifications (Standard)</t>
  </si>
  <si>
    <r>
      <t>Sample Source</t>
    </r>
    <r>
      <rPr>
        <sz val="12"/>
        <color rgb="FFFF0000"/>
        <rFont val="Calibri"/>
        <family val="2"/>
        <scheme val="minor"/>
      </rPr>
      <t>*</t>
    </r>
  </si>
  <si>
    <r>
      <t>Library Prep Kit Used</t>
    </r>
    <r>
      <rPr>
        <sz val="12"/>
        <color rgb="FFFF0000"/>
        <rFont val="Calibri"/>
        <family val="2"/>
        <scheme val="minor"/>
      </rPr>
      <t>*</t>
    </r>
  </si>
  <si>
    <t>Choose from dropdown</t>
  </si>
  <si>
    <r>
      <t>Quantification Method</t>
    </r>
    <r>
      <rPr>
        <sz val="12"/>
        <color rgb="FFFF0000"/>
        <rFont val="Calibri"/>
        <family val="2"/>
        <scheme val="minor"/>
      </rPr>
      <t>*</t>
    </r>
  </si>
  <si>
    <t>Please contact us if you are unsure about the library specifications</t>
  </si>
  <si>
    <t>Library Specifications (Advanced)</t>
  </si>
  <si>
    <t>Expected Library Size (bp)</t>
  </si>
  <si>
    <t>Nucleotide Diversity</t>
  </si>
  <si>
    <r>
      <t xml:space="preserve">Primers can be loaded into </t>
    </r>
    <r>
      <rPr>
        <b/>
        <i/>
        <sz val="11"/>
        <rFont val="Calibri"/>
        <family val="2"/>
        <scheme val="minor"/>
      </rPr>
      <t xml:space="preserve">standard </t>
    </r>
    <r>
      <rPr>
        <i/>
        <sz val="11"/>
        <rFont val="Calibri"/>
        <family val="2"/>
        <scheme val="minor"/>
      </rPr>
      <t xml:space="preserve">ports with Illumina primer mix or loaded by itself in the </t>
    </r>
    <r>
      <rPr>
        <b/>
        <i/>
        <sz val="11"/>
        <rFont val="Calibri"/>
        <family val="2"/>
        <scheme val="minor"/>
      </rPr>
      <t>custom</t>
    </r>
    <r>
      <rPr>
        <i/>
        <sz val="11"/>
        <rFont val="Calibri"/>
        <family val="2"/>
        <scheme val="minor"/>
      </rPr>
      <t xml:space="preserve"> port.</t>
    </r>
  </si>
  <si>
    <r>
      <t>Custom Primer Name</t>
    </r>
    <r>
      <rPr>
        <sz val="12"/>
        <color rgb="FFFF0000"/>
        <rFont val="Calibri"/>
        <family val="2"/>
        <scheme val="minor"/>
      </rPr>
      <t>*</t>
    </r>
  </si>
  <si>
    <r>
      <t>Primer Loading Position</t>
    </r>
    <r>
      <rPr>
        <sz val="12"/>
        <color rgb="FFFF0000"/>
        <rFont val="Calibri"/>
        <family val="2"/>
        <scheme val="minor"/>
      </rPr>
      <t>*</t>
    </r>
  </si>
  <si>
    <r>
      <t>Primer Stock Conc. (uM)</t>
    </r>
    <r>
      <rPr>
        <sz val="12"/>
        <color rgb="FFFF0000"/>
        <rFont val="Calibri"/>
        <family val="2"/>
        <scheme val="minor"/>
      </rPr>
      <t>*</t>
    </r>
  </si>
  <si>
    <r>
      <t>Primer Volume (uL)</t>
    </r>
    <r>
      <rPr>
        <sz val="12"/>
        <color rgb="FFFF0000"/>
        <rFont val="Calibri"/>
        <family val="2"/>
        <scheme val="minor"/>
      </rPr>
      <t>*</t>
    </r>
  </si>
  <si>
    <t>Please add as many rows as necessary. All index sequences in each read (index 1 or index 2)  should be the same length.</t>
  </si>
  <si>
    <t>Index 1 (i7)
Nucleotide Sequence</t>
  </si>
  <si>
    <t>MiSeq</t>
  </si>
  <si>
    <t>Micro</t>
  </si>
  <si>
    <t>Mid Output</t>
  </si>
  <si>
    <t>SP</t>
  </si>
  <si>
    <t>Nano</t>
  </si>
  <si>
    <t>High Output</t>
  </si>
  <si>
    <t>S1</t>
  </si>
  <si>
    <t>Standard</t>
  </si>
  <si>
    <t>SP-Xp</t>
  </si>
  <si>
    <t>S1-Xp</t>
  </si>
  <si>
    <t>S2-Xp</t>
  </si>
  <si>
    <t>S4-Xp</t>
  </si>
  <si>
    <t>Prepared Sequencing Library for NovaSeq6000 (Standard Loading)</t>
  </si>
  <si>
    <t>Prepared Sequencing Library for NovaSeq6000 Xp (Lane Loading)</t>
  </si>
  <si>
    <t>2nM</t>
  </si>
  <si>
    <t xml:space="preserve">Recommended Volume: </t>
  </si>
  <si>
    <t>20uL or more</t>
  </si>
  <si>
    <r>
      <rPr>
        <b/>
        <sz val="11"/>
        <color theme="1"/>
        <rFont val="Calibri"/>
        <family val="2"/>
        <scheme val="minor"/>
      </rPr>
      <t>Recommended Concentration:</t>
    </r>
    <r>
      <rPr>
        <sz val="11"/>
        <color theme="1"/>
        <rFont val="Calibri"/>
        <family val="2"/>
        <scheme val="minor"/>
      </rPr>
      <t xml:space="preserve"> </t>
    </r>
  </si>
  <si>
    <t>10nM or higher</t>
  </si>
  <si>
    <t xml:space="preserve">Minimum Volume: </t>
  </si>
  <si>
    <t>10uL</t>
  </si>
  <si>
    <t xml:space="preserve">Minimum Concentration: </t>
  </si>
  <si>
    <t>Prepared Sequencing Library for NovaSeq X Plus</t>
  </si>
  <si>
    <t>PhiX Ratio</t>
  </si>
  <si>
    <t>LibraryPrepKit</t>
  </si>
  <si>
    <t>Amplicon</t>
  </si>
  <si>
    <t>DEL</t>
  </si>
  <si>
    <t>ILMN mRNA</t>
  </si>
  <si>
    <t>ILMN Total RNA</t>
  </si>
  <si>
    <t>Lexogen</t>
  </si>
  <si>
    <t>MissionBio</t>
  </si>
  <si>
    <t>NanoString GeoMx</t>
  </si>
  <si>
    <t>Nextera XT</t>
  </si>
  <si>
    <t>Takara SmartSeq</t>
  </si>
  <si>
    <t>TruSeq DNA</t>
  </si>
  <si>
    <t>Other</t>
  </si>
  <si>
    <t>ILMN DNA/Nextera Flex</t>
  </si>
  <si>
    <t>miRNA/Small RNA</t>
  </si>
  <si>
    <t>KAPA mRNA</t>
  </si>
  <si>
    <t>TruSeq RNA</t>
  </si>
  <si>
    <t>Unsure</t>
  </si>
  <si>
    <t>LaneCounts</t>
  </si>
  <si>
    <t>NovaSeq 6000</t>
  </si>
  <si>
    <r>
      <t>Number of Lanes</t>
    </r>
    <r>
      <rPr>
        <sz val="12"/>
        <color rgb="FFFF0000"/>
        <rFont val="Calibri"/>
        <family val="2"/>
        <scheme val="minor"/>
      </rPr>
      <t>*</t>
    </r>
  </si>
  <si>
    <t>10B Flow Cell</t>
  </si>
  <si>
    <t>10B Lane</t>
  </si>
  <si>
    <t>NovaSeq X</t>
  </si>
  <si>
    <t>25B Flow Cell</t>
  </si>
  <si>
    <t>10B</t>
  </si>
  <si>
    <t>25B</t>
  </si>
  <si>
    <t>75+ uL / lane</t>
  </si>
  <si>
    <t>50uL / lane</t>
  </si>
  <si>
    <t>100+ uL / lane</t>
  </si>
  <si>
    <t>65uL / lane</t>
  </si>
  <si>
    <t>(NOTE: Custom Primers are only accepted for full flowcell orders</t>
  </si>
  <si>
    <t>1.5B Flow Cell</t>
  </si>
  <si>
    <t>25B Lane</t>
  </si>
  <si>
    <t>48383 Fremont Blvd</t>
  </si>
  <si>
    <t>Fremont, CA 94538</t>
  </si>
  <si>
    <t>Suite 120</t>
  </si>
  <si>
    <t>ATTN: Samples Receiving</t>
  </si>
  <si>
    <t>NextSeq 2000</t>
  </si>
  <si>
    <t>NextSeq 550</t>
  </si>
  <si>
    <t>P1</t>
  </si>
  <si>
    <t>P2</t>
  </si>
  <si>
    <t xml:space="preserve"> </t>
  </si>
  <si>
    <t>Tube #</t>
  </si>
  <si>
    <t>SeqMatic Sample Submission Form Version 21.1.0 - Prepared Library - October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</si>
</sst>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b/>
      <sz val="24"/>
      <color theme="1"/>
      <name val="Calibri"/>
      <family val="2"/>
      <scheme val="minor"/>
    </font>
    <font>
      <b/>
      <sz val="13.5"/>
      <color theme="1"/>
      <name val="Calibri"/>
      <family val="2"/>
      <scheme val="minor"/>
    </font>
    <font>
      <b/>
      <sz val="13.5"/>
      <name val="Calibri"/>
      <family val="2"/>
      <scheme val="minor"/>
    </font>
    <font>
      <sz val="11"/>
      <name val="Calibri"/>
      <family val="2"/>
      <scheme val="minor"/>
    </font>
    <font>
      <b/>
      <sz val="11"/>
      <name val="Calibri"/>
      <family val="2"/>
      <scheme val="minor"/>
    </font>
    <font>
      <sz val="14"/>
      <color theme="1"/>
      <name val="Calibri"/>
      <family val="2"/>
      <scheme val="minor"/>
    </font>
    <font>
      <b/>
      <sz val="11"/>
      <color theme="0"/>
      <name val="Calibri"/>
      <family val="2"/>
      <scheme val="minor"/>
    </font>
    <font>
      <b/>
      <sz val="26"/>
      <color theme="1"/>
      <name val="Calibri"/>
      <family val="2"/>
      <scheme val="minor"/>
    </font>
    <font>
      <b/>
      <sz val="16"/>
      <color theme="1"/>
      <name val="Calibri"/>
      <family val="2"/>
      <scheme val="minor"/>
    </font>
    <font>
      <i/>
      <sz val="11"/>
      <name val="Calibri"/>
      <family val="2"/>
      <scheme val="minor"/>
    </font>
    <font>
      <sz val="12"/>
      <color rgb="FFFF0000"/>
      <name val="Calibri"/>
      <family val="2"/>
      <scheme val="minor"/>
    </font>
    <font>
      <sz val="11"/>
      <color rgb="FFFF0000"/>
      <name val="Calibri"/>
      <family val="2"/>
      <scheme val="minor"/>
    </font>
    <font>
      <b/>
      <sz val="12"/>
      <name val="Calibri"/>
      <family val="2"/>
      <scheme val="minor"/>
    </font>
    <font>
      <sz val="12"/>
      <name val="Calibri"/>
      <family val="2"/>
      <scheme val="minor"/>
    </font>
    <font>
      <i/>
      <sz val="12"/>
      <color theme="1"/>
      <name val="Calibri"/>
      <family val="2"/>
      <scheme val="minor"/>
    </font>
    <font>
      <u/>
      <sz val="11"/>
      <color theme="10"/>
      <name val="Calibri"/>
      <family val="2"/>
      <scheme val="minor"/>
    </font>
    <font>
      <b/>
      <sz val="28"/>
      <color theme="1"/>
      <name val="Calibri"/>
      <family val="2"/>
      <scheme val="minor"/>
    </font>
    <font>
      <b/>
      <sz val="11"/>
      <color rgb="FFFF0000"/>
      <name val="Calibri"/>
      <family val="2"/>
      <scheme val="minor"/>
    </font>
    <font>
      <sz val="24"/>
      <color rgb="FFFF0000"/>
      <name val="Calibri"/>
      <family val="2"/>
      <scheme val="minor"/>
    </font>
    <font>
      <sz val="8"/>
      <name val="Calibri"/>
      <family val="2"/>
      <scheme val="minor"/>
    </font>
    <font>
      <i/>
      <sz val="20"/>
      <color rgb="FFFF0000"/>
      <name val="Calibri"/>
      <family val="2"/>
      <scheme val="minor"/>
    </font>
    <font>
      <sz val="11"/>
      <color theme="1"/>
      <name val="Calibri"/>
      <family val="2"/>
      <scheme val="minor"/>
    </font>
    <font>
      <i/>
      <sz val="12"/>
      <color rgb="FFFF0000"/>
      <name val="Calibri"/>
      <family val="2"/>
      <scheme val="minor"/>
    </font>
    <font>
      <b/>
      <sz val="12"/>
      <color rgb="FFFF0000"/>
      <name val="Calibri"/>
      <family val="2"/>
      <scheme val="minor"/>
    </font>
    <font>
      <b/>
      <i/>
      <sz val="11"/>
      <color theme="9"/>
      <name val="Calibri"/>
      <family val="2"/>
      <scheme val="minor"/>
    </font>
    <font>
      <b/>
      <i/>
      <sz val="11"/>
      <name val="Calibri"/>
      <family val="2"/>
      <scheme val="minor"/>
    </font>
  </fonts>
  <fills count="14">
    <fill>
      <patternFill patternType="none"/>
    </fill>
    <fill>
      <patternFill patternType="gray125"/>
    </fill>
    <fill>
      <patternFill patternType="solid">
        <fgColor theme="3"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theme="5" tint="0.59999389629810485"/>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0" tint="-0.14999847407452621"/>
        <bgColor indexed="64"/>
      </patternFill>
    </fill>
    <fill>
      <patternFill patternType="solid">
        <fgColor theme="2"/>
        <bgColor indexed="64"/>
      </patternFill>
    </fill>
    <fill>
      <patternFill patternType="solid">
        <fgColor theme="8" tint="0.79998168889431442"/>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double">
        <color indexed="64"/>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theme="4" tint="0.39997558519241921"/>
      </top>
      <bottom style="thin">
        <color indexed="64"/>
      </bottom>
      <diagonal/>
    </border>
    <border>
      <left style="thin">
        <color indexed="64"/>
      </left>
      <right/>
      <top/>
      <bottom/>
      <diagonal/>
    </border>
    <border>
      <left style="double">
        <color indexed="64"/>
      </left>
      <right style="double">
        <color indexed="64"/>
      </right>
      <top style="double">
        <color indexed="64"/>
      </top>
      <bottom style="double">
        <color indexed="64"/>
      </bottom>
      <diagonal/>
    </border>
    <border>
      <left/>
      <right/>
      <top/>
      <bottom style="thin">
        <color indexed="64"/>
      </bottom>
      <diagonal/>
    </border>
    <border>
      <left style="thin">
        <color indexed="64"/>
      </left>
      <right style="thin">
        <color indexed="64"/>
      </right>
      <top style="thin">
        <color theme="4" tint="0.39997558519241921"/>
      </top>
      <bottom/>
      <diagonal/>
    </border>
  </borders>
  <cellStyleXfs count="3">
    <xf numFmtId="0" fontId="0" fillId="0" borderId="0"/>
    <xf numFmtId="0" fontId="20" fillId="0" borderId="0" applyNumberFormat="0" applyFill="0" applyBorder="0" applyAlignment="0" applyProtection="0"/>
    <xf numFmtId="9" fontId="26" fillId="0" borderId="0" applyFont="0" applyFill="0" applyBorder="0" applyAlignment="0" applyProtection="0"/>
  </cellStyleXfs>
  <cellXfs count="111">
    <xf numFmtId="0" fontId="0" fillId="0" borderId="0" xfId="0"/>
    <xf numFmtId="0" fontId="4" fillId="0" borderId="3" xfId="0" applyFont="1" applyBorder="1" applyAlignment="1">
      <alignment horizontal="center" vertical="center" wrapText="1"/>
    </xf>
    <xf numFmtId="0" fontId="3" fillId="0" borderId="1" xfId="0" applyFont="1" applyBorder="1" applyAlignment="1">
      <alignment horizontal="right"/>
    </xf>
    <xf numFmtId="0" fontId="4" fillId="0" borderId="0" xfId="0" applyFont="1"/>
    <xf numFmtId="0" fontId="0" fillId="0" borderId="0" xfId="0" applyAlignment="1">
      <alignment horizontal="left" vertical="center" indent="1"/>
    </xf>
    <xf numFmtId="0" fontId="0" fillId="0" borderId="0" xfId="0" applyAlignment="1">
      <alignment vertical="top" wrapText="1"/>
    </xf>
    <xf numFmtId="0" fontId="8" fillId="2" borderId="0" xfId="0" applyFont="1" applyFill="1"/>
    <xf numFmtId="0" fontId="0" fillId="4" borderId="0" xfId="0" applyFill="1" applyAlignment="1">
      <alignment horizontal="left" vertical="center" indent="1"/>
    </xf>
    <xf numFmtId="0" fontId="0" fillId="6" borderId="0" xfId="0" applyFill="1" applyAlignment="1">
      <alignment horizontal="left" vertical="center" indent="1"/>
    </xf>
    <xf numFmtId="0" fontId="10" fillId="0" borderId="0" xfId="0" applyFont="1"/>
    <xf numFmtId="0" fontId="7" fillId="7" borderId="0" xfId="0" applyFont="1" applyFill="1" applyAlignment="1">
      <alignment vertical="center"/>
    </xf>
    <xf numFmtId="0" fontId="8" fillId="7" borderId="0" xfId="0" applyFont="1" applyFill="1"/>
    <xf numFmtId="0" fontId="0" fillId="9" borderId="9" xfId="0" applyFill="1" applyBorder="1"/>
    <xf numFmtId="0" fontId="3" fillId="0" borderId="0" xfId="0" applyFont="1" applyAlignment="1">
      <alignment horizontal="left"/>
    </xf>
    <xf numFmtId="0" fontId="2" fillId="0" borderId="1" xfId="0" applyFont="1" applyBorder="1" applyAlignment="1">
      <alignment horizontal="left"/>
    </xf>
    <xf numFmtId="0" fontId="2" fillId="2" borderId="1" xfId="0" applyFont="1" applyFill="1" applyBorder="1"/>
    <xf numFmtId="0" fontId="0" fillId="0" borderId="2" xfId="0" applyBorder="1" applyAlignment="1">
      <alignment horizontal="center"/>
    </xf>
    <xf numFmtId="0" fontId="0" fillId="0" borderId="1" xfId="0" applyBorder="1" applyAlignment="1">
      <alignment horizontal="center"/>
    </xf>
    <xf numFmtId="0" fontId="0" fillId="0" borderId="4" xfId="0" applyBorder="1" applyAlignment="1">
      <alignment horizontal="center"/>
    </xf>
    <xf numFmtId="0" fontId="17" fillId="0" borderId="0" xfId="0" applyFont="1" applyAlignment="1">
      <alignment vertical="center"/>
    </xf>
    <xf numFmtId="0" fontId="18" fillId="0" borderId="0" xfId="0" applyFont="1" applyAlignment="1">
      <alignment vertical="center"/>
    </xf>
    <xf numFmtId="0" fontId="2" fillId="0" borderId="0" xfId="0" applyFont="1"/>
    <xf numFmtId="0" fontId="16" fillId="0" borderId="0" xfId="0" applyFont="1" applyAlignment="1">
      <alignment horizontal="left"/>
    </xf>
    <xf numFmtId="0" fontId="2" fillId="2" borderId="1" xfId="0" applyFont="1" applyFill="1" applyBorder="1" applyAlignment="1">
      <alignment horizontal="center"/>
    </xf>
    <xf numFmtId="0" fontId="6" fillId="12" borderId="0" xfId="0" applyFont="1" applyFill="1" applyAlignment="1">
      <alignment vertical="center"/>
    </xf>
    <xf numFmtId="0" fontId="4" fillId="12" borderId="0" xfId="0" applyFont="1" applyFill="1" applyAlignment="1">
      <alignment horizontal="left" vertical="center" indent="1"/>
    </xf>
    <xf numFmtId="0" fontId="20" fillId="0" borderId="0" xfId="1"/>
    <xf numFmtId="0" fontId="15" fillId="0" borderId="0" xfId="0" applyFont="1"/>
    <xf numFmtId="0" fontId="2" fillId="2" borderId="5" xfId="0" applyFont="1" applyFill="1" applyBorder="1"/>
    <xf numFmtId="0" fontId="17" fillId="0" borderId="0" xfId="0" applyFont="1" applyAlignment="1">
      <alignment horizontal="right" vertical="center"/>
    </xf>
    <xf numFmtId="9" fontId="2" fillId="2" borderId="5" xfId="0" applyNumberFormat="1" applyFont="1" applyFill="1" applyBorder="1"/>
    <xf numFmtId="0" fontId="4" fillId="12" borderId="0" xfId="0" applyFont="1" applyFill="1"/>
    <xf numFmtId="0" fontId="0" fillId="12" borderId="1" xfId="0" applyFill="1" applyBorder="1"/>
    <xf numFmtId="0" fontId="7" fillId="2" borderId="0" xfId="0" applyFont="1" applyFill="1" applyAlignment="1">
      <alignment vertical="center"/>
    </xf>
    <xf numFmtId="0" fontId="6" fillId="13" borderId="0" xfId="0" applyFont="1" applyFill="1" applyAlignment="1">
      <alignment vertical="center"/>
    </xf>
    <xf numFmtId="0" fontId="4" fillId="13" borderId="0" xfId="0" applyFont="1" applyFill="1"/>
    <xf numFmtId="0" fontId="4" fillId="13" borderId="0" xfId="0" applyFont="1" applyFill="1" applyAlignment="1">
      <alignment horizontal="left" vertical="center" indent="1"/>
    </xf>
    <xf numFmtId="0" fontId="0" fillId="13" borderId="1" xfId="0" applyFill="1" applyBorder="1"/>
    <xf numFmtId="0" fontId="3" fillId="0" borderId="1" xfId="0" applyFont="1" applyBorder="1" applyAlignment="1">
      <alignment horizontal="left"/>
    </xf>
    <xf numFmtId="0" fontId="25" fillId="0" borderId="0" xfId="0" applyFont="1" applyAlignment="1">
      <alignment horizontal="left"/>
    </xf>
    <xf numFmtId="0" fontId="0" fillId="0" borderId="1" xfId="0" applyBorder="1" applyAlignment="1" applyProtection="1">
      <alignment horizontal="center"/>
      <protection locked="0"/>
    </xf>
    <xf numFmtId="9" fontId="0" fillId="9" borderId="9" xfId="2" applyFont="1" applyFill="1" applyBorder="1"/>
    <xf numFmtId="0" fontId="0" fillId="9" borderId="2" xfId="0" applyFill="1" applyBorder="1"/>
    <xf numFmtId="9" fontId="0" fillId="9" borderId="2" xfId="2" applyFont="1" applyFill="1" applyBorder="1"/>
    <xf numFmtId="0" fontId="11" fillId="8" borderId="11" xfId="0" applyFont="1" applyFill="1" applyBorder="1" applyAlignment="1">
      <alignment horizontal="center" vertical="center" wrapText="1"/>
    </xf>
    <xf numFmtId="0" fontId="2" fillId="2" borderId="2" xfId="0" applyFont="1" applyFill="1" applyBorder="1"/>
    <xf numFmtId="0" fontId="16" fillId="0" borderId="0" xfId="0" applyFont="1"/>
    <xf numFmtId="0" fontId="16" fillId="12" borderId="0" xfId="0" applyFont="1" applyFill="1" applyAlignment="1">
      <alignment horizontal="left" vertical="center" indent="1"/>
    </xf>
    <xf numFmtId="0" fontId="16" fillId="13" borderId="0" xfId="0" applyFont="1" applyFill="1" applyAlignment="1">
      <alignment horizontal="left" vertical="center" indent="1"/>
    </xf>
    <xf numFmtId="0" fontId="19" fillId="10" borderId="5" xfId="0" applyFont="1" applyFill="1" applyBorder="1" applyAlignment="1">
      <alignment horizontal="left"/>
    </xf>
    <xf numFmtId="0" fontId="19" fillId="10" borderId="7" xfId="0" applyFont="1" applyFill="1" applyBorder="1" applyAlignment="1">
      <alignment horizontal="left"/>
    </xf>
    <xf numFmtId="0" fontId="19" fillId="10" borderId="6" xfId="0" applyFont="1" applyFill="1" applyBorder="1" applyAlignment="1">
      <alignment horizontal="left"/>
    </xf>
    <xf numFmtId="0" fontId="27" fillId="10" borderId="5" xfId="0" applyFont="1" applyFill="1" applyBorder="1" applyAlignment="1">
      <alignment horizontal="left"/>
    </xf>
    <xf numFmtId="0" fontId="27" fillId="10" borderId="7" xfId="0" applyFont="1" applyFill="1" applyBorder="1" applyAlignment="1">
      <alignment horizontal="left"/>
    </xf>
    <xf numFmtId="0" fontId="27" fillId="10" borderId="6" xfId="0" applyFont="1" applyFill="1" applyBorder="1" applyAlignment="1">
      <alignment horizontal="left"/>
    </xf>
    <xf numFmtId="0" fontId="26" fillId="0" borderId="1" xfId="0" applyFont="1" applyBorder="1" applyAlignment="1" applyProtection="1">
      <alignment horizontal="center"/>
      <protection locked="0"/>
    </xf>
    <xf numFmtId="0" fontId="26" fillId="0" borderId="1" xfId="0" applyFont="1" applyBorder="1" applyAlignment="1">
      <alignment horizontal="center"/>
    </xf>
    <xf numFmtId="0" fontId="26" fillId="0" borderId="4" xfId="0" applyFont="1" applyBorder="1" applyAlignment="1" applyProtection="1">
      <alignment horizontal="center"/>
      <protection locked="0"/>
    </xf>
    <xf numFmtId="0" fontId="26" fillId="0" borderId="4" xfId="0" applyFont="1" applyBorder="1" applyAlignment="1">
      <alignment horizontal="center"/>
    </xf>
    <xf numFmtId="0" fontId="4" fillId="4" borderId="0" xfId="0" applyFont="1" applyFill="1" applyAlignment="1">
      <alignment horizontal="left" vertical="center" indent="1"/>
    </xf>
    <xf numFmtId="0" fontId="8" fillId="7" borderId="0" xfId="0" applyFont="1" applyFill="1" applyAlignment="1">
      <alignment vertical="center"/>
    </xf>
    <xf numFmtId="9" fontId="0" fillId="0" borderId="0" xfId="0" applyNumberFormat="1"/>
    <xf numFmtId="0" fontId="13" fillId="10" borderId="12" xfId="0" applyFont="1" applyFill="1" applyBorder="1"/>
    <xf numFmtId="0" fontId="16" fillId="13" borderId="0" xfId="0" applyFont="1" applyFill="1" applyAlignment="1">
      <alignment horizontal="left" vertical="center"/>
    </xf>
    <xf numFmtId="0" fontId="4" fillId="13" borderId="0" xfId="0" applyFont="1" applyFill="1" applyAlignment="1">
      <alignment horizontal="center"/>
    </xf>
    <xf numFmtId="0" fontId="22" fillId="13" borderId="0" xfId="0" applyFont="1" applyFill="1" applyAlignment="1">
      <alignment horizontal="center" vertical="center"/>
    </xf>
    <xf numFmtId="0" fontId="0" fillId="13" borderId="1" xfId="0" applyFill="1" applyBorder="1" applyAlignment="1">
      <alignment horizontal="center"/>
    </xf>
    <xf numFmtId="0" fontId="0" fillId="13" borderId="0" xfId="0" applyFill="1" applyAlignment="1">
      <alignment horizontal="center"/>
    </xf>
    <xf numFmtId="0" fontId="0" fillId="4" borderId="1" xfId="0" applyFill="1" applyBorder="1" applyAlignment="1">
      <alignment horizontal="center"/>
    </xf>
    <xf numFmtId="0" fontId="0" fillId="4" borderId="0" xfId="0" applyFill="1" applyAlignment="1">
      <alignment horizontal="center"/>
    </xf>
    <xf numFmtId="0" fontId="1" fillId="0" borderId="0" xfId="0" applyFont="1"/>
    <xf numFmtId="0" fontId="11" fillId="8" borderId="3" xfId="0" applyFont="1" applyFill="1" applyBorder="1" applyAlignment="1">
      <alignment horizontal="center" vertical="center" wrapText="1"/>
    </xf>
    <xf numFmtId="0" fontId="0" fillId="9" borderId="13" xfId="0" applyFill="1" applyBorder="1"/>
    <xf numFmtId="0" fontId="23" fillId="0" borderId="0" xfId="0" applyFont="1" applyAlignment="1">
      <alignment horizontal="left"/>
    </xf>
    <xf numFmtId="0" fontId="29" fillId="0" borderId="0" xfId="0" applyFont="1" applyAlignment="1">
      <alignment horizontal="center"/>
    </xf>
    <xf numFmtId="0" fontId="13" fillId="10" borderId="0" xfId="0" applyFont="1" applyFill="1" applyAlignment="1">
      <alignment horizontal="left"/>
    </xf>
    <xf numFmtId="0" fontId="2" fillId="2" borderId="10" xfId="0" applyFont="1" applyFill="1" applyBorder="1" applyAlignment="1">
      <alignment horizontal="left" vertical="top"/>
    </xf>
    <xf numFmtId="0" fontId="2" fillId="2" borderId="0" xfId="0" applyFont="1" applyFill="1" applyAlignment="1">
      <alignment horizontal="left" vertical="top"/>
    </xf>
    <xf numFmtId="0" fontId="14" fillId="0" borderId="0" xfId="0" applyFont="1" applyAlignment="1">
      <alignment horizontal="left"/>
    </xf>
    <xf numFmtId="0" fontId="16" fillId="0" borderId="8" xfId="0" applyFont="1" applyBorder="1" applyAlignment="1">
      <alignment horizontal="left"/>
    </xf>
    <xf numFmtId="0" fontId="19" fillId="10" borderId="5" xfId="0" applyFont="1" applyFill="1" applyBorder="1" applyAlignment="1">
      <alignment horizontal="left"/>
    </xf>
    <xf numFmtId="0" fontId="19" fillId="10" borderId="7" xfId="0" applyFont="1" applyFill="1" applyBorder="1" applyAlignment="1">
      <alignment horizontal="left"/>
    </xf>
    <xf numFmtId="0" fontId="19" fillId="10" borderId="6" xfId="0" applyFont="1" applyFill="1" applyBorder="1" applyAlignment="1">
      <alignment horizontal="left"/>
    </xf>
    <xf numFmtId="0" fontId="18" fillId="0" borderId="0" xfId="0" applyFont="1" applyAlignment="1">
      <alignment horizontal="left" vertical="center" wrapText="1"/>
    </xf>
    <xf numFmtId="0" fontId="21" fillId="0" borderId="0" xfId="0" applyFont="1" applyAlignment="1">
      <alignment horizontal="center" vertical="center"/>
    </xf>
    <xf numFmtId="0" fontId="16" fillId="0" borderId="0" xfId="0" applyFont="1" applyAlignment="1">
      <alignment horizontal="center"/>
    </xf>
    <xf numFmtId="0" fontId="0" fillId="12" borderId="0" xfId="0" applyFill="1" applyAlignment="1">
      <alignment horizontal="left" vertical="center"/>
    </xf>
    <xf numFmtId="0" fontId="8" fillId="12" borderId="0" xfId="0" applyFont="1" applyFill="1" applyAlignment="1">
      <alignment horizontal="left" vertical="center"/>
    </xf>
    <xf numFmtId="0" fontId="16" fillId="13" borderId="0" xfId="0" applyFont="1" applyFill="1" applyAlignment="1">
      <alignment horizontal="left" vertical="center"/>
    </xf>
    <xf numFmtId="0" fontId="0" fillId="13" borderId="0" xfId="0" applyFill="1" applyAlignment="1">
      <alignment horizontal="left" vertical="center"/>
    </xf>
    <xf numFmtId="0" fontId="6" fillId="13" borderId="0" xfId="0" applyFont="1" applyFill="1" applyAlignment="1">
      <alignment horizontal="center" vertical="center"/>
    </xf>
    <xf numFmtId="0" fontId="16" fillId="12" borderId="0" xfId="0" applyFont="1" applyFill="1" applyAlignment="1">
      <alignment horizontal="left" vertical="center"/>
    </xf>
    <xf numFmtId="0" fontId="6" fillId="12" borderId="0" xfId="0" applyFont="1" applyFill="1" applyAlignment="1">
      <alignment horizontal="center" vertical="center"/>
    </xf>
    <xf numFmtId="0" fontId="0" fillId="4" borderId="0" xfId="0" applyFill="1" applyAlignment="1">
      <alignment horizontal="left" vertical="center"/>
    </xf>
    <xf numFmtId="0" fontId="6" fillId="4" borderId="0" xfId="0" applyFont="1" applyFill="1" applyAlignment="1">
      <alignment horizontal="center" vertical="center"/>
    </xf>
    <xf numFmtId="0" fontId="0" fillId="0" borderId="0" xfId="0" applyAlignment="1">
      <alignment horizontal="left"/>
    </xf>
    <xf numFmtId="0" fontId="5" fillId="0" borderId="0" xfId="0" applyFont="1" applyAlignment="1">
      <alignment horizontal="center" vertical="center"/>
    </xf>
    <xf numFmtId="0" fontId="12" fillId="0" borderId="0" xfId="0" applyFont="1" applyAlignment="1">
      <alignment horizontal="center"/>
    </xf>
    <xf numFmtId="0" fontId="6" fillId="6" borderId="0" xfId="0" applyFont="1" applyFill="1" applyAlignment="1">
      <alignment horizontal="left" vertical="center"/>
    </xf>
    <xf numFmtId="0" fontId="0" fillId="5" borderId="0" xfId="0" applyFill="1" applyAlignment="1">
      <alignment horizontal="left" vertical="center" wrapText="1"/>
    </xf>
    <xf numFmtId="0" fontId="22" fillId="11" borderId="0" xfId="0" applyFont="1" applyFill="1" applyAlignment="1">
      <alignment horizontal="left" vertical="center"/>
    </xf>
    <xf numFmtId="0" fontId="0" fillId="3" borderId="0" xfId="0" applyFill="1" applyAlignment="1">
      <alignment horizontal="left" vertical="center"/>
    </xf>
    <xf numFmtId="0" fontId="22" fillId="3" borderId="0" xfId="0" applyFont="1" applyFill="1" applyAlignment="1">
      <alignment horizontal="left" vertical="center"/>
    </xf>
    <xf numFmtId="0" fontId="8" fillId="2" borderId="0" xfId="0" applyFont="1" applyFill="1" applyAlignment="1">
      <alignment horizontal="left" vertical="center"/>
    </xf>
    <xf numFmtId="0" fontId="16" fillId="4" borderId="0" xfId="0" applyFont="1" applyFill="1" applyAlignment="1">
      <alignment horizontal="left" vertical="center"/>
    </xf>
    <xf numFmtId="0" fontId="16" fillId="0" borderId="0" xfId="0" applyFont="1" applyAlignment="1">
      <alignment horizontal="left" vertical="center" wrapText="1"/>
    </xf>
    <xf numFmtId="0" fontId="8" fillId="0" borderId="0" xfId="0" applyFont="1" applyAlignment="1">
      <alignment horizontal="left" vertical="center" wrapText="1"/>
    </xf>
    <xf numFmtId="0" fontId="27" fillId="10" borderId="5" xfId="0" applyFont="1" applyFill="1" applyBorder="1" applyAlignment="1">
      <alignment horizontal="left"/>
    </xf>
    <xf numFmtId="0" fontId="27" fillId="10" borderId="7" xfId="0" applyFont="1" applyFill="1" applyBorder="1" applyAlignment="1">
      <alignment horizontal="left"/>
    </xf>
    <xf numFmtId="0" fontId="27" fillId="10" borderId="6" xfId="0" applyFont="1" applyFill="1" applyBorder="1" applyAlignment="1">
      <alignment horizontal="left"/>
    </xf>
    <xf numFmtId="0" fontId="8" fillId="0" borderId="0" xfId="0" applyFont="1" applyAlignment="1">
      <alignment horizontal="left"/>
    </xf>
  </cellXfs>
  <cellStyles count="3">
    <cellStyle name="Hyperlink" xfId="1" builtinId="8"/>
    <cellStyle name="Normal" xfId="0" builtinId="0"/>
    <cellStyle name="Percent" xfId="2" builtinId="5"/>
  </cellStyles>
  <dxfs count="46">
    <dxf>
      <font>
        <color theme="0"/>
      </font>
      <fill>
        <patternFill patternType="none">
          <bgColor auto="1"/>
        </patternFill>
      </fill>
      <border>
        <vertical/>
        <horizontal/>
      </border>
    </dxf>
    <dxf>
      <font>
        <color rgb="FF9C0006"/>
      </font>
      <fill>
        <patternFill>
          <bgColor rgb="FFFFC7CE"/>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ill>
        <patternFill>
          <bgColor rgb="FFFFFF99"/>
        </patternFill>
      </fill>
    </dxf>
    <dxf>
      <fill>
        <patternFill>
          <bgColor rgb="FFFFC7CE"/>
        </patternFill>
      </fill>
    </dxf>
    <dxf>
      <fill>
        <patternFill>
          <bgColor rgb="FFFFFF99"/>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dxf>
    <dxf>
      <font>
        <color theme="0"/>
      </font>
      <fill>
        <patternFill patternType="none">
          <bgColor auto="1"/>
        </patternFill>
      </fill>
      <border>
        <vertical/>
        <horizontal/>
      </border>
    </dxf>
    <dxf>
      <font>
        <color rgb="FF9C0006"/>
      </font>
      <fill>
        <patternFill>
          <bgColor rgb="FFFFC7CE"/>
        </patternFill>
      </fill>
    </dxf>
    <dxf>
      <font>
        <color rgb="FF9C0006"/>
      </font>
      <fill>
        <patternFill>
          <bgColor rgb="FFFFC7CE"/>
        </patternFill>
      </fill>
    </dxf>
    <dxf>
      <font>
        <color rgb="FF9C0006"/>
      </font>
      <fill>
        <patternFill patternType="solid">
          <bgColor theme="3" tint="0.79998168889431442"/>
        </patternFill>
      </fill>
    </dxf>
    <dxf>
      <fill>
        <patternFill>
          <bgColor rgb="FFFFC7CE"/>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border outline="0">
        <top style="double">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dxf>
    <dxf>
      <border outline="0">
        <bottom style="double">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uble">
          <color indexed="64"/>
        </left>
        <right style="double">
          <color indexed="64"/>
        </right>
        <top/>
        <bottom/>
      </border>
    </dxf>
    <dxf>
      <fill>
        <patternFill patternType="solid">
          <fgColor theme="4" tint="0.79998168889431442"/>
          <bgColor theme="4" tint="0.79998168889431442"/>
        </patternFill>
      </fill>
      <border diagonalUp="0" diagonalDown="0">
        <left style="thin">
          <color indexed="64"/>
        </left>
        <right style="thin">
          <color indexed="64"/>
        </right>
        <top style="thin">
          <color theme="4" tint="0.39997558519241921"/>
        </top>
        <bottom style="thin">
          <color indexed="64"/>
        </bottom>
        <vertical/>
        <horizontal/>
      </border>
    </dxf>
    <dxf>
      <fill>
        <patternFill patternType="solid">
          <fgColor theme="4" tint="0.79998168889431442"/>
          <bgColor theme="4" tint="0.79998168889431442"/>
        </patternFill>
      </fill>
      <border diagonalUp="0" diagonalDown="0">
        <left style="thin">
          <color indexed="64"/>
        </left>
        <right style="thin">
          <color indexed="64"/>
        </right>
        <top style="thin">
          <color theme="4" tint="0.39997558519241921"/>
        </top>
        <bottom style="thin">
          <color indexed="64"/>
        </bottom>
        <vertical/>
        <horizontal/>
      </border>
    </dxf>
    <dxf>
      <fill>
        <patternFill patternType="solid">
          <fgColor theme="4" tint="0.79998168889431442"/>
          <bgColor theme="4" tint="0.79998168889431442"/>
        </patternFill>
      </fill>
      <border diagonalUp="0" diagonalDown="0">
        <left style="thin">
          <color indexed="64"/>
        </left>
        <right style="thin">
          <color indexed="64"/>
        </right>
        <top style="thin">
          <color theme="4" tint="0.39997558519241921"/>
        </top>
        <bottom style="thin">
          <color indexed="64"/>
        </bottom>
        <vertical/>
        <horizontal/>
      </border>
    </dxf>
    <dxf>
      <fill>
        <patternFill patternType="solid">
          <fgColor theme="4" tint="0.79998168889431442"/>
          <bgColor theme="4" tint="0.79998168889431442"/>
        </patternFill>
      </fill>
      <border diagonalUp="0" diagonalDown="0">
        <left style="thin">
          <color indexed="64"/>
        </left>
        <right style="thin">
          <color indexed="64"/>
        </right>
        <top style="thin">
          <color theme="4" tint="0.39997558519241921"/>
        </top>
        <bottom style="thin">
          <color indexed="64"/>
        </bottom>
        <vertical/>
        <horizontal/>
      </border>
    </dxf>
    <dxf>
      <border outline="0">
        <top style="double">
          <color indexed="64"/>
        </top>
        <bottom style="thin">
          <color indexed="64"/>
        </bottom>
      </border>
    </dxf>
    <dxf>
      <fill>
        <patternFill patternType="solid">
          <fgColor theme="4" tint="0.79998168889431442"/>
          <bgColor theme="4" tint="0.79998168889431442"/>
        </patternFill>
      </fill>
    </dxf>
    <dxf>
      <border outline="0">
        <bottom style="double">
          <color indexed="64"/>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center" vertical="center" textRotation="0" wrapText="1" indent="0" justifyLastLine="0" shrinkToFit="0" readingOrder="0"/>
      <border diagonalUp="0" diagonalDown="0" outline="0">
        <left style="double">
          <color indexed="64"/>
        </left>
        <right style="double">
          <color indexed="64"/>
        </right>
        <top/>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top style="double">
          <color rgb="FF000000"/>
        </top>
        <bottom style="thin">
          <color rgb="FF000000"/>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dxf>
    <dxf>
      <border outline="0">
        <bottom style="double">
          <color rgb="FF000000"/>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uble">
          <color indexed="64"/>
        </left>
        <right style="double">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0</xdr:col>
      <xdr:colOff>1504604</xdr:colOff>
      <xdr:row>0</xdr:row>
      <xdr:rowOff>704850</xdr:rowOff>
    </xdr:to>
    <xdr:pic>
      <xdr:nvPicPr>
        <xdr:cNvPr id="2" name="Picture 1">
          <a:extLst>
            <a:ext uri="{FF2B5EF4-FFF2-40B4-BE49-F238E27FC236}">
              <a16:creationId xmlns:a16="http://schemas.microsoft.com/office/drawing/2014/main" id="{912B1C76-DD3C-41F5-BA21-0A0BEAE470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19050"/>
          <a:ext cx="1493174"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7</xdr:row>
      <xdr:rowOff>19050</xdr:rowOff>
    </xdr:from>
    <xdr:to>
      <xdr:col>0</xdr:col>
      <xdr:colOff>2009353</xdr:colOff>
      <xdr:row>9</xdr:row>
      <xdr:rowOff>30500</xdr:rowOff>
    </xdr:to>
    <xdr:pic>
      <xdr:nvPicPr>
        <xdr:cNvPr id="3" name="Picture 5">
          <a:extLst>
            <a:ext uri="{FF2B5EF4-FFF2-40B4-BE49-F238E27FC236}">
              <a16:creationId xmlns:a16="http://schemas.microsoft.com/office/drawing/2014/main" id="{CF880CC8-FC2B-4968-9B80-40CFDF50C2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1400175"/>
          <a:ext cx="2009353" cy="41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8</xdr:row>
      <xdr:rowOff>19050</xdr:rowOff>
    </xdr:from>
    <xdr:to>
      <xdr:col>0</xdr:col>
      <xdr:colOff>1508414</xdr:colOff>
      <xdr:row>11</xdr:row>
      <xdr:rowOff>95250</xdr:rowOff>
    </xdr:to>
    <xdr:pic>
      <xdr:nvPicPr>
        <xdr:cNvPr id="7" name="Picture 6">
          <a:extLst>
            <a:ext uri="{FF2B5EF4-FFF2-40B4-BE49-F238E27FC236}">
              <a16:creationId xmlns:a16="http://schemas.microsoft.com/office/drawing/2014/main" id="{ECC9CB36-CEE3-4AE0-A3F0-70B3EEEFA3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1400175"/>
          <a:ext cx="1493174"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226" displayName="Table226" ref="A63:F79" totalsRowShown="0" headerRowDxfId="28" dataDxfId="26" headerRowBorderDxfId="27" tableBorderDxfId="25">
  <tableColumns count="6">
    <tableColumn id="5" xr3:uid="{12D40504-4BD0-40C3-9CF4-EA340070FA50}" name="Tube Name" dataDxfId="24"/>
    <tableColumn id="1" xr3:uid="{00000000-0010-0000-0300-000001000000}" name="Sample ID*" dataDxfId="23"/>
    <tableColumn id="6" xr3:uid="{00000000-0010-0000-0300-000006000000}" name="Index 1 (i7)*_x000a_Nucleotide Sequence" dataDxfId="22"/>
    <tableColumn id="7" xr3:uid="{00000000-0010-0000-0300-000007000000}" name="Index 2 (i5)_x000a_Nucleotide Sequence" dataDxfId="21"/>
    <tableColumn id="2" xr3:uid="{00000000-0010-0000-0300-000002000000}" name="Description" dataDxfId="20"/>
    <tableColumn id="4" xr3:uid="{E2DE5B48-C1AB-4443-AB9B-E5751CBB48B4}" name="Lane" dataDxfId="1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A32D0A9-CC68-4E61-B3CD-63F61FED7AD9}" name="SampleSheet" displayName="SampleSheet" ref="A69:E85" totalsRowShown="0" headerRowDxfId="45" dataDxfId="43" headerRowBorderDxfId="44" tableBorderDxfId="42">
  <tableColumns count="5">
    <tableColumn id="5" xr3:uid="{1B77DA38-498A-4568-A202-B577CE3B4324}" name="Lane" dataDxfId="41"/>
    <tableColumn id="1" xr3:uid="{37B73C0C-B2DF-4D3E-84C3-0AAAAF6B7D9F}" name="Sample ID*" dataDxfId="40"/>
    <tableColumn id="6" xr3:uid="{47025412-F94D-4834-8795-539768838287}" name="Index 1 (i7)_x000a_Nucleotide Sequence" dataDxfId="39"/>
    <tableColumn id="7" xr3:uid="{0EA1C337-72FF-4642-B33A-2E5AF1DE75E3}" name="Index 2 (i5)_x000a_Nucleotide Sequence" dataDxfId="38"/>
    <tableColumn id="2" xr3:uid="{88BCD718-D60C-4CAE-974C-E16ACDD9DBDB}" name="Description" dataDxfId="3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B9EAE60-424F-4CCD-ACBE-1AAD58293240}" name="LibraryTable" displayName="LibraryTable" ref="A43:D51" totalsRowShown="0" headerRowDxfId="36" dataDxfId="34" headerRowBorderDxfId="35" tableBorderDxfId="33">
  <autoFilter ref="A43:D51" xr:uid="{EB9EAE60-424F-4CCD-ACBE-1AAD58293240}"/>
  <tableColumns count="4">
    <tableColumn id="1" xr3:uid="{0072B93E-C3CA-4BB9-B13C-6CD620BC9932}" name="Tube #" dataDxfId="32"/>
    <tableColumn id="2" xr3:uid="{BCA2FF6D-916A-4C77-9C9C-3EB29B50AE76}" name="Tube Name*" dataDxfId="31"/>
    <tableColumn id="3" xr3:uid="{D7665D18-A069-404C-B7B6-8595DD36AD5E}" name="Concentration (nM)*" dataDxfId="30"/>
    <tableColumn id="4" xr3:uid="{1DD54272-48DC-4852-95E4-F81C43F16E3C}" name="Volume*" dataDxfId="29"/>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samples@seqmatic.com"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samples@seqmatic.com" TargetMode="Externa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4" tint="0.39997558519241921"/>
    <pageSetUpPr fitToPage="1"/>
  </sheetPr>
  <dimension ref="A1:D75"/>
  <sheetViews>
    <sheetView tabSelected="1" zoomScaleNormal="100" workbookViewId="0">
      <selection activeCell="A71" sqref="A71:D71"/>
    </sheetView>
  </sheetViews>
  <sheetFormatPr defaultColWidth="8.6640625" defaultRowHeight="14.4" x14ac:dyDescent="0.3"/>
  <cols>
    <col min="1" max="1" width="39.33203125" customWidth="1"/>
    <col min="2" max="4" width="25" customWidth="1"/>
  </cols>
  <sheetData>
    <row r="1" spans="1:4" ht="60" customHeight="1" x14ac:dyDescent="0.3"/>
    <row r="2" spans="1:4" ht="31.2" x14ac:dyDescent="0.3">
      <c r="A2" s="96" t="s">
        <v>0</v>
      </c>
      <c r="B2" s="96"/>
      <c r="C2" s="96"/>
      <c r="D2" s="96"/>
    </row>
    <row r="4" spans="1:4" ht="18" customHeight="1" x14ac:dyDescent="0.3">
      <c r="A4" s="101" t="s">
        <v>1</v>
      </c>
      <c r="B4" s="101"/>
      <c r="C4" s="101"/>
      <c r="D4" s="101"/>
    </row>
    <row r="5" spans="1:4" s="9" customFormat="1" ht="18" x14ac:dyDescent="0.35">
      <c r="A5" s="101" t="s">
        <v>2</v>
      </c>
      <c r="B5" s="101"/>
      <c r="C5" s="101"/>
      <c r="D5" s="101"/>
    </row>
    <row r="6" spans="1:4" s="9" customFormat="1" ht="18" x14ac:dyDescent="0.35">
      <c r="A6" s="101" t="s">
        <v>3</v>
      </c>
      <c r="B6" s="101"/>
      <c r="C6" s="101"/>
      <c r="D6" s="101"/>
    </row>
    <row r="7" spans="1:4" s="9" customFormat="1" ht="18" x14ac:dyDescent="0.35">
      <c r="A7" s="102" t="s">
        <v>4</v>
      </c>
      <c r="B7" s="102"/>
      <c r="C7" s="102"/>
      <c r="D7" s="102"/>
    </row>
    <row r="8" spans="1:4" x14ac:dyDescent="0.3">
      <c r="A8" s="5"/>
      <c r="B8" s="5"/>
      <c r="C8" s="5"/>
      <c r="D8" s="5"/>
    </row>
    <row r="9" spans="1:4" ht="18" x14ac:dyDescent="0.3">
      <c r="A9" s="33" t="s">
        <v>5</v>
      </c>
      <c r="B9" s="6"/>
      <c r="C9" s="6"/>
      <c r="D9" s="6"/>
    </row>
    <row r="10" spans="1:4" x14ac:dyDescent="0.3">
      <c r="A10" s="103" t="s">
        <v>6</v>
      </c>
      <c r="B10" s="103"/>
      <c r="C10" s="103"/>
      <c r="D10" s="103"/>
    </row>
    <row r="11" spans="1:4" x14ac:dyDescent="0.3">
      <c r="A11" s="103" t="s">
        <v>7</v>
      </c>
      <c r="B11" s="103"/>
      <c r="C11" s="103"/>
      <c r="D11" s="103"/>
    </row>
    <row r="12" spans="1:4" x14ac:dyDescent="0.3">
      <c r="A12" s="103" t="s">
        <v>8</v>
      </c>
      <c r="B12" s="103"/>
      <c r="C12" s="103"/>
      <c r="D12" s="103"/>
    </row>
    <row r="13" spans="1:4" x14ac:dyDescent="0.3">
      <c r="A13" s="103" t="s">
        <v>9</v>
      </c>
      <c r="B13" s="103"/>
      <c r="C13" s="103"/>
      <c r="D13" s="103"/>
    </row>
    <row r="14" spans="1:4" x14ac:dyDescent="0.3">
      <c r="A14" s="5"/>
      <c r="B14" s="5"/>
      <c r="C14" s="5"/>
      <c r="D14" s="5"/>
    </row>
    <row r="15" spans="1:4" ht="18" x14ac:dyDescent="0.3">
      <c r="A15" s="10" t="s">
        <v>10</v>
      </c>
      <c r="B15" s="11"/>
      <c r="C15" s="11"/>
      <c r="D15" s="11"/>
    </row>
    <row r="16" spans="1:4" s="3" customFormat="1" ht="14.4" customHeight="1" x14ac:dyDescent="0.3">
      <c r="A16" s="60" t="s">
        <v>195</v>
      </c>
      <c r="B16" s="60" t="s">
        <v>11</v>
      </c>
      <c r="C16" s="60"/>
      <c r="D16" s="60"/>
    </row>
    <row r="17" spans="1:4" s="3" customFormat="1" x14ac:dyDescent="0.3">
      <c r="A17" s="60" t="s">
        <v>197</v>
      </c>
      <c r="B17" s="60" t="s">
        <v>12</v>
      </c>
      <c r="C17" s="60"/>
      <c r="D17" s="60"/>
    </row>
    <row r="18" spans="1:4" s="3" customFormat="1" x14ac:dyDescent="0.3">
      <c r="A18" s="60" t="s">
        <v>196</v>
      </c>
      <c r="B18" s="60" t="s">
        <v>13</v>
      </c>
      <c r="C18" s="60"/>
      <c r="D18" s="60"/>
    </row>
    <row r="20" spans="1:4" ht="15" customHeight="1" x14ac:dyDescent="0.3">
      <c r="A20" s="97" t="s">
        <v>14</v>
      </c>
      <c r="B20" s="97"/>
      <c r="C20" s="97"/>
      <c r="D20" s="97"/>
    </row>
    <row r="21" spans="1:4" ht="15" customHeight="1" x14ac:dyDescent="0.3">
      <c r="A21" s="97"/>
      <c r="B21" s="97"/>
      <c r="C21" s="97"/>
      <c r="D21" s="97"/>
    </row>
    <row r="22" spans="1:4" x14ac:dyDescent="0.3">
      <c r="A22" s="100" t="s">
        <v>15</v>
      </c>
      <c r="B22" s="100"/>
      <c r="C22" s="100"/>
      <c r="D22" s="100"/>
    </row>
    <row r="24" spans="1:4" ht="18" x14ac:dyDescent="0.3">
      <c r="A24" s="94" t="s">
        <v>16</v>
      </c>
      <c r="B24" s="94"/>
      <c r="C24" s="94"/>
      <c r="D24" s="94"/>
    </row>
    <row r="25" spans="1:4" x14ac:dyDescent="0.3">
      <c r="A25" s="59" t="s">
        <v>153</v>
      </c>
      <c r="B25" s="68" t="s">
        <v>154</v>
      </c>
      <c r="C25" s="69"/>
      <c r="D25" s="69"/>
    </row>
    <row r="26" spans="1:4" x14ac:dyDescent="0.3">
      <c r="A26" s="7" t="s">
        <v>155</v>
      </c>
      <c r="B26" s="68" t="s">
        <v>156</v>
      </c>
      <c r="C26" s="69"/>
      <c r="D26" s="69"/>
    </row>
    <row r="27" spans="1:4" s="46" customFormat="1" x14ac:dyDescent="0.3">
      <c r="A27" s="104" t="s">
        <v>17</v>
      </c>
      <c r="B27" s="104"/>
      <c r="C27" s="104"/>
      <c r="D27" s="104"/>
    </row>
    <row r="28" spans="1:4" x14ac:dyDescent="0.3">
      <c r="A28" s="59" t="s">
        <v>157</v>
      </c>
      <c r="B28" s="68" t="s">
        <v>158</v>
      </c>
      <c r="C28" s="69"/>
      <c r="D28" s="69"/>
    </row>
    <row r="29" spans="1:4" x14ac:dyDescent="0.3">
      <c r="A29" s="59" t="s">
        <v>159</v>
      </c>
      <c r="B29" s="68" t="s">
        <v>34</v>
      </c>
      <c r="C29" s="69"/>
      <c r="D29" s="69"/>
    </row>
    <row r="30" spans="1:4" x14ac:dyDescent="0.3">
      <c r="A30" s="93" t="s">
        <v>18</v>
      </c>
      <c r="B30" s="93"/>
      <c r="C30" s="93"/>
      <c r="D30" s="93"/>
    </row>
    <row r="31" spans="1:4" x14ac:dyDescent="0.3">
      <c r="A31" s="93" t="s">
        <v>19</v>
      </c>
      <c r="B31" s="93"/>
      <c r="C31" s="93"/>
      <c r="D31" s="93"/>
    </row>
    <row r="32" spans="1:4" x14ac:dyDescent="0.3">
      <c r="A32" s="4"/>
    </row>
    <row r="33" spans="1:4" ht="18" x14ac:dyDescent="0.3">
      <c r="A33" s="90" t="s">
        <v>160</v>
      </c>
      <c r="B33" s="90"/>
      <c r="C33" s="90"/>
      <c r="D33" s="90"/>
    </row>
    <row r="34" spans="1:4" x14ac:dyDescent="0.3">
      <c r="A34" s="36"/>
      <c r="B34" s="64" t="s">
        <v>186</v>
      </c>
      <c r="C34" s="64" t="s">
        <v>187</v>
      </c>
      <c r="D34" s="64"/>
    </row>
    <row r="35" spans="1:4" x14ac:dyDescent="0.3">
      <c r="A35" s="36" t="s">
        <v>23</v>
      </c>
      <c r="B35" s="66" t="s">
        <v>188</v>
      </c>
      <c r="C35" s="66" t="s">
        <v>190</v>
      </c>
      <c r="D35" s="67"/>
    </row>
    <row r="36" spans="1:4" x14ac:dyDescent="0.3">
      <c r="A36" s="36" t="s">
        <v>27</v>
      </c>
      <c r="B36" s="66" t="s">
        <v>28</v>
      </c>
      <c r="C36" s="66" t="s">
        <v>28</v>
      </c>
      <c r="D36" s="67"/>
    </row>
    <row r="37" spans="1:4" x14ac:dyDescent="0.3">
      <c r="A37" s="88" t="s">
        <v>17</v>
      </c>
      <c r="B37" s="88"/>
      <c r="C37" s="88"/>
      <c r="D37" s="88"/>
    </row>
    <row r="38" spans="1:4" x14ac:dyDescent="0.3">
      <c r="A38" s="63"/>
      <c r="B38" s="64" t="s">
        <v>186</v>
      </c>
      <c r="C38" s="64" t="s">
        <v>187</v>
      </c>
      <c r="D38" s="65"/>
    </row>
    <row r="39" spans="1:4" x14ac:dyDescent="0.3">
      <c r="A39" s="36" t="s">
        <v>29</v>
      </c>
      <c r="B39" s="66" t="s">
        <v>189</v>
      </c>
      <c r="C39" s="66" t="s">
        <v>191</v>
      </c>
      <c r="D39" s="67"/>
    </row>
    <row r="40" spans="1:4" x14ac:dyDescent="0.3">
      <c r="A40" s="36" t="s">
        <v>33</v>
      </c>
      <c r="B40" s="66" t="s">
        <v>152</v>
      </c>
      <c r="C40" s="66" t="s">
        <v>152</v>
      </c>
      <c r="D40" s="67"/>
    </row>
    <row r="41" spans="1:4" x14ac:dyDescent="0.3">
      <c r="A41" s="89" t="s">
        <v>18</v>
      </c>
      <c r="B41" s="89"/>
      <c r="C41" s="89"/>
      <c r="D41" s="89"/>
    </row>
    <row r="42" spans="1:4" x14ac:dyDescent="0.3">
      <c r="A42" s="89" t="s">
        <v>19</v>
      </c>
      <c r="B42" s="89"/>
      <c r="C42" s="89"/>
      <c r="D42" s="89"/>
    </row>
    <row r="43" spans="1:4" x14ac:dyDescent="0.3">
      <c r="A43" s="88" t="s">
        <v>192</v>
      </c>
      <c r="B43" s="88"/>
      <c r="C43" s="88"/>
      <c r="D43" s="88"/>
    </row>
    <row r="44" spans="1:4" x14ac:dyDescent="0.3">
      <c r="A44" s="4"/>
    </row>
    <row r="45" spans="1:4" ht="18" x14ac:dyDescent="0.3">
      <c r="A45" s="92" t="s">
        <v>150</v>
      </c>
      <c r="B45" s="92"/>
      <c r="C45" s="92"/>
      <c r="D45" s="92"/>
    </row>
    <row r="46" spans="1:4" ht="18" x14ac:dyDescent="0.3">
      <c r="A46" s="24"/>
      <c r="B46" s="31" t="s">
        <v>20</v>
      </c>
      <c r="C46" s="31" t="s">
        <v>21</v>
      </c>
      <c r="D46" s="31" t="s">
        <v>22</v>
      </c>
    </row>
    <row r="47" spans="1:4" x14ac:dyDescent="0.3">
      <c r="A47" s="25" t="s">
        <v>23</v>
      </c>
      <c r="B47" s="32" t="s">
        <v>24</v>
      </c>
      <c r="C47" s="32" t="s">
        <v>25</v>
      </c>
      <c r="D47" s="32" t="s">
        <v>26</v>
      </c>
    </row>
    <row r="48" spans="1:4" x14ac:dyDescent="0.3">
      <c r="A48" s="25" t="s">
        <v>27</v>
      </c>
      <c r="B48" s="32" t="s">
        <v>28</v>
      </c>
      <c r="C48" s="32" t="s">
        <v>28</v>
      </c>
      <c r="D48" s="32" t="s">
        <v>28</v>
      </c>
    </row>
    <row r="49" spans="1:4" x14ac:dyDescent="0.3">
      <c r="A49" s="91" t="s">
        <v>17</v>
      </c>
      <c r="B49" s="91"/>
      <c r="C49" s="91"/>
      <c r="D49" s="91"/>
    </row>
    <row r="50" spans="1:4" x14ac:dyDescent="0.3">
      <c r="A50" s="47"/>
      <c r="B50" s="31" t="s">
        <v>20</v>
      </c>
      <c r="C50" s="31" t="s">
        <v>21</v>
      </c>
      <c r="D50" s="31" t="s">
        <v>22</v>
      </c>
    </row>
    <row r="51" spans="1:4" x14ac:dyDescent="0.3">
      <c r="A51" s="25" t="s">
        <v>29</v>
      </c>
      <c r="B51" s="32" t="s">
        <v>30</v>
      </c>
      <c r="C51" s="32" t="s">
        <v>31</v>
      </c>
      <c r="D51" s="32" t="s">
        <v>32</v>
      </c>
    </row>
    <row r="52" spans="1:4" x14ac:dyDescent="0.3">
      <c r="A52" s="25" t="s">
        <v>33</v>
      </c>
      <c r="B52" s="32" t="s">
        <v>34</v>
      </c>
      <c r="C52" s="32" t="s">
        <v>34</v>
      </c>
      <c r="D52" s="32" t="s">
        <v>34</v>
      </c>
    </row>
    <row r="53" spans="1:4" x14ac:dyDescent="0.3">
      <c r="A53" s="86" t="s">
        <v>18</v>
      </c>
      <c r="B53" s="86"/>
      <c r="C53" s="86"/>
      <c r="D53" s="86"/>
    </row>
    <row r="54" spans="1:4" x14ac:dyDescent="0.3">
      <c r="A54" s="87" t="s">
        <v>19</v>
      </c>
      <c r="B54" s="87"/>
      <c r="C54" s="87"/>
      <c r="D54" s="87"/>
    </row>
    <row r="55" spans="1:4" x14ac:dyDescent="0.3">
      <c r="A55" s="4"/>
    </row>
    <row r="56" spans="1:4" ht="18" x14ac:dyDescent="0.3">
      <c r="A56" s="90" t="s">
        <v>151</v>
      </c>
      <c r="B56" s="90"/>
      <c r="C56" s="90"/>
      <c r="D56" s="90"/>
    </row>
    <row r="57" spans="1:4" ht="18" x14ac:dyDescent="0.3">
      <c r="A57" s="34"/>
      <c r="B57" s="35" t="s">
        <v>35</v>
      </c>
      <c r="C57" s="35" t="s">
        <v>36</v>
      </c>
      <c r="D57" s="35" t="s">
        <v>37</v>
      </c>
    </row>
    <row r="58" spans="1:4" x14ac:dyDescent="0.3">
      <c r="A58" s="36" t="s">
        <v>23</v>
      </c>
      <c r="B58" s="37" t="s">
        <v>38</v>
      </c>
      <c r="C58" s="37" t="s">
        <v>38</v>
      </c>
      <c r="D58" s="37" t="s">
        <v>39</v>
      </c>
    </row>
    <row r="59" spans="1:4" x14ac:dyDescent="0.3">
      <c r="A59" s="36" t="s">
        <v>27</v>
      </c>
      <c r="B59" s="37" t="s">
        <v>28</v>
      </c>
      <c r="C59" s="37" t="s">
        <v>28</v>
      </c>
      <c r="D59" s="37" t="s">
        <v>28</v>
      </c>
    </row>
    <row r="60" spans="1:4" x14ac:dyDescent="0.3">
      <c r="A60" s="88" t="s">
        <v>17</v>
      </c>
      <c r="B60" s="88"/>
      <c r="C60" s="88"/>
      <c r="D60" s="88"/>
    </row>
    <row r="61" spans="1:4" x14ac:dyDescent="0.3">
      <c r="A61" s="48"/>
      <c r="B61" s="35" t="s">
        <v>35</v>
      </c>
      <c r="C61" s="35" t="s">
        <v>36</v>
      </c>
      <c r="D61" s="35" t="s">
        <v>37</v>
      </c>
    </row>
    <row r="62" spans="1:4" x14ac:dyDescent="0.3">
      <c r="A62" s="36" t="s">
        <v>29</v>
      </c>
      <c r="B62" s="37" t="s">
        <v>40</v>
      </c>
      <c r="C62" s="37" t="s">
        <v>41</v>
      </c>
      <c r="D62" s="37" t="s">
        <v>42</v>
      </c>
    </row>
    <row r="63" spans="1:4" x14ac:dyDescent="0.3">
      <c r="A63" s="36" t="s">
        <v>33</v>
      </c>
      <c r="B63" s="37" t="s">
        <v>34</v>
      </c>
      <c r="C63" s="37" t="s">
        <v>34</v>
      </c>
      <c r="D63" s="37" t="s">
        <v>34</v>
      </c>
    </row>
    <row r="64" spans="1:4" x14ac:dyDescent="0.3">
      <c r="A64" s="89" t="s">
        <v>18</v>
      </c>
      <c r="B64" s="89"/>
      <c r="C64" s="89"/>
      <c r="D64" s="89"/>
    </row>
    <row r="65" spans="1:4" x14ac:dyDescent="0.3">
      <c r="A65" s="89" t="s">
        <v>19</v>
      </c>
      <c r="B65" s="89"/>
      <c r="C65" s="89"/>
      <c r="D65" s="89"/>
    </row>
    <row r="66" spans="1:4" x14ac:dyDescent="0.3">
      <c r="A66" s="4"/>
    </row>
    <row r="67" spans="1:4" ht="15" customHeight="1" x14ac:dyDescent="0.3">
      <c r="A67" s="97" t="s">
        <v>43</v>
      </c>
      <c r="B67" s="97"/>
      <c r="C67" s="97"/>
      <c r="D67" s="97"/>
    </row>
    <row r="68" spans="1:4" ht="15" customHeight="1" x14ac:dyDescent="0.3">
      <c r="A68" s="97"/>
      <c r="B68" s="97"/>
      <c r="C68" s="97"/>
      <c r="D68" s="97"/>
    </row>
    <row r="69" spans="1:4" ht="75" customHeight="1" x14ac:dyDescent="0.3">
      <c r="A69" s="99" t="s">
        <v>44</v>
      </c>
      <c r="B69" s="99"/>
      <c r="C69" s="99"/>
      <c r="D69" s="99"/>
    </row>
    <row r="71" spans="1:4" ht="18" x14ac:dyDescent="0.3">
      <c r="A71" s="98" t="s">
        <v>45</v>
      </c>
      <c r="B71" s="98"/>
      <c r="C71" s="98"/>
      <c r="D71" s="98"/>
    </row>
    <row r="72" spans="1:4" x14ac:dyDescent="0.3">
      <c r="A72" s="8" t="s">
        <v>46</v>
      </c>
      <c r="B72" s="8"/>
      <c r="C72" s="8"/>
      <c r="D72" s="8"/>
    </row>
    <row r="73" spans="1:4" x14ac:dyDescent="0.3">
      <c r="A73" s="8" t="s">
        <v>47</v>
      </c>
      <c r="B73" s="8"/>
      <c r="C73" s="8"/>
      <c r="D73" s="8"/>
    </row>
    <row r="75" spans="1:4" x14ac:dyDescent="0.3">
      <c r="A75" s="95" t="s">
        <v>205</v>
      </c>
      <c r="B75" s="95"/>
      <c r="C75" s="95"/>
      <c r="D75" s="95"/>
    </row>
  </sheetData>
  <mergeCells count="32">
    <mergeCell ref="A75:D75"/>
    <mergeCell ref="A2:D2"/>
    <mergeCell ref="A67:D68"/>
    <mergeCell ref="A71:D71"/>
    <mergeCell ref="A69:D69"/>
    <mergeCell ref="A22:D22"/>
    <mergeCell ref="A20:D21"/>
    <mergeCell ref="A4:D4"/>
    <mergeCell ref="A5:D5"/>
    <mergeCell ref="A6:D6"/>
    <mergeCell ref="A7:D7"/>
    <mergeCell ref="A10:D10"/>
    <mergeCell ref="A11:D11"/>
    <mergeCell ref="A12:D12"/>
    <mergeCell ref="A13:D13"/>
    <mergeCell ref="A27:D27"/>
    <mergeCell ref="A30:D30"/>
    <mergeCell ref="A24:D24"/>
    <mergeCell ref="A31:D31"/>
    <mergeCell ref="A37:D37"/>
    <mergeCell ref="A41:D41"/>
    <mergeCell ref="A43:D43"/>
    <mergeCell ref="A49:D49"/>
    <mergeCell ref="A45:D45"/>
    <mergeCell ref="A33:D33"/>
    <mergeCell ref="A42:D42"/>
    <mergeCell ref="A53:D53"/>
    <mergeCell ref="A54:D54"/>
    <mergeCell ref="A60:D60"/>
    <mergeCell ref="A64:D64"/>
    <mergeCell ref="A65:D65"/>
    <mergeCell ref="A56:D56"/>
  </mergeCells>
  <pageMargins left="0.7" right="0.7" top="0.75" bottom="0.75" header="0.3" footer="0.3"/>
  <pageSetup scale="5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6" tint="0.59999389629810485"/>
    <pageSetUpPr fitToPage="1"/>
  </sheetPr>
  <dimension ref="A1:F79"/>
  <sheetViews>
    <sheetView zoomScaleNormal="100" workbookViewId="0">
      <selection activeCell="B24" sqref="B24"/>
    </sheetView>
  </sheetViews>
  <sheetFormatPr defaultColWidth="8.6640625" defaultRowHeight="14.4" x14ac:dyDescent="0.3"/>
  <cols>
    <col min="1" max="1" width="35.6640625" customWidth="1"/>
    <col min="2" max="5" width="24.33203125" customWidth="1"/>
  </cols>
  <sheetData>
    <row r="1" spans="1:5" ht="15.6" x14ac:dyDescent="0.3">
      <c r="A1" s="19" t="s">
        <v>48</v>
      </c>
      <c r="B1" s="19"/>
      <c r="C1" s="19"/>
      <c r="D1" s="19"/>
    </row>
    <row r="2" spans="1:5" ht="15.6" x14ac:dyDescent="0.3">
      <c r="A2" s="83" t="s">
        <v>49</v>
      </c>
      <c r="B2" s="83"/>
      <c r="C2" s="83"/>
      <c r="D2" s="83"/>
    </row>
    <row r="3" spans="1:5" ht="15.6" x14ac:dyDescent="0.3">
      <c r="A3" s="20" t="s">
        <v>2</v>
      </c>
      <c r="B3" s="20"/>
      <c r="C3" s="20"/>
      <c r="D3" s="20"/>
    </row>
    <row r="4" spans="1:5" ht="15.6" x14ac:dyDescent="0.3">
      <c r="A4" s="83" t="s">
        <v>3</v>
      </c>
      <c r="B4" s="83"/>
      <c r="C4" s="83"/>
      <c r="D4" s="83"/>
    </row>
    <row r="5" spans="1:5" ht="15.6" x14ac:dyDescent="0.3">
      <c r="A5" s="83" t="s">
        <v>50</v>
      </c>
      <c r="B5" s="83"/>
      <c r="C5" s="83"/>
      <c r="D5" s="83"/>
    </row>
    <row r="6" spans="1:5" x14ac:dyDescent="0.3">
      <c r="A6" s="95" t="str">
        <f>Instructions!A75</f>
        <v>SeqMatic Sample Submission Form Version 21.1.0 - Prepared Library - October 2025</v>
      </c>
      <c r="B6" s="95"/>
      <c r="C6" s="95"/>
      <c r="D6" s="95"/>
    </row>
    <row r="8" spans="1:5" s="21" customFormat="1" ht="15.6" x14ac:dyDescent="0.3">
      <c r="B8" s="29" t="s">
        <v>51</v>
      </c>
      <c r="C8" s="20" t="s">
        <v>52</v>
      </c>
      <c r="D8" s="19" t="s">
        <v>53</v>
      </c>
    </row>
    <row r="9" spans="1:5" s="21" customFormat="1" ht="15.6" x14ac:dyDescent="0.3">
      <c r="B9" s="19"/>
      <c r="C9" s="20" t="s">
        <v>54</v>
      </c>
      <c r="D9" s="26" t="s">
        <v>55</v>
      </c>
    </row>
    <row r="10" spans="1:5" s="21" customFormat="1" ht="15.6" x14ac:dyDescent="0.3">
      <c r="B10" s="19"/>
      <c r="C10" s="20" t="s">
        <v>56</v>
      </c>
    </row>
    <row r="11" spans="1:5" s="21" customFormat="1" ht="15.75" customHeight="1" x14ac:dyDescent="0.3">
      <c r="A11" s="84" t="str">
        <f>IF(AND(B21="HiSeq",B17="Express"),"ERROR: HiSeq EXPRESS IS NOT AVAILABLE",B21&amp;" "&amp;IF(B17="Express","Express ","")&amp;"Submission Form")</f>
        <v xml:space="preserve"> Submission Form</v>
      </c>
      <c r="B11" s="84"/>
      <c r="C11" s="84"/>
      <c r="D11" s="84"/>
      <c r="E11" s="84"/>
    </row>
    <row r="12" spans="1:5" s="21" customFormat="1" ht="15.75" customHeight="1" x14ac:dyDescent="0.3">
      <c r="A12" s="84"/>
      <c r="B12" s="84"/>
      <c r="C12" s="84"/>
      <c r="D12" s="84"/>
      <c r="E12" s="84"/>
    </row>
    <row r="13" spans="1:5" ht="21" x14ac:dyDescent="0.4">
      <c r="A13" s="75" t="s">
        <v>57</v>
      </c>
      <c r="B13" s="75"/>
      <c r="C13" s="75"/>
      <c r="D13" s="75"/>
      <c r="E13" s="75"/>
    </row>
    <row r="14" spans="1:5" ht="15.6" x14ac:dyDescent="0.3">
      <c r="A14" s="2" t="s">
        <v>58</v>
      </c>
      <c r="B14" s="15"/>
      <c r="C14" s="2" t="s">
        <v>59</v>
      </c>
      <c r="D14" s="23"/>
    </row>
    <row r="15" spans="1:5" ht="15.6" x14ac:dyDescent="0.3">
      <c r="A15" s="2" t="s">
        <v>60</v>
      </c>
      <c r="B15" s="15"/>
      <c r="C15" s="2" t="s">
        <v>61</v>
      </c>
      <c r="D15" s="23"/>
    </row>
    <row r="16" spans="1:5" ht="15.6" x14ac:dyDescent="0.3">
      <c r="A16" s="2" t="s">
        <v>62</v>
      </c>
      <c r="B16" s="15"/>
      <c r="C16" s="2" t="s">
        <v>63</v>
      </c>
      <c r="D16" s="23"/>
    </row>
    <row r="17" spans="1:5" ht="15.6" x14ac:dyDescent="0.3">
      <c r="A17" s="2" t="s">
        <v>64</v>
      </c>
      <c r="B17" s="15"/>
      <c r="C17" s="2" t="s">
        <v>65</v>
      </c>
      <c r="D17" s="23"/>
    </row>
    <row r="18" spans="1:5" ht="15.6" x14ac:dyDescent="0.3">
      <c r="B18" s="27" t="str">
        <f>IF(B17="Express","Express fees apply.","")</f>
        <v/>
      </c>
    </row>
    <row r="19" spans="1:5" ht="21" x14ac:dyDescent="0.4">
      <c r="A19" s="75" t="s">
        <v>66</v>
      </c>
      <c r="B19" s="75"/>
      <c r="C19" s="75"/>
      <c r="D19" s="75"/>
      <c r="E19" s="75"/>
    </row>
    <row r="20" spans="1:5" ht="15.75" customHeight="1" x14ac:dyDescent="0.3">
      <c r="A20" s="14" t="s">
        <v>67</v>
      </c>
      <c r="B20" s="28"/>
      <c r="C20" s="80"/>
      <c r="D20" s="81"/>
      <c r="E20" s="82"/>
    </row>
    <row r="21" spans="1:5" ht="15.75" customHeight="1" x14ac:dyDescent="0.3">
      <c r="A21" s="14" t="s">
        <v>68</v>
      </c>
      <c r="B21" s="28"/>
      <c r="C21" s="80" t="s">
        <v>69</v>
      </c>
      <c r="D21" s="81"/>
      <c r="E21" s="82"/>
    </row>
    <row r="22" spans="1:5" ht="15.75" customHeight="1" x14ac:dyDescent="0.3">
      <c r="A22" s="14" t="s">
        <v>70</v>
      </c>
      <c r="B22" s="28"/>
      <c r="C22" s="80" t="str">
        <f>IF(B22&lt;&gt;"","Select from dropdown","Choose instrumentation first, then select from dropdown")</f>
        <v>Choose instrumentation first, then select from dropdown</v>
      </c>
      <c r="D22" s="81"/>
      <c r="E22" s="82"/>
    </row>
    <row r="23" spans="1:5" ht="15.75" customHeight="1" x14ac:dyDescent="0.3">
      <c r="A23" s="14" t="s">
        <v>71</v>
      </c>
      <c r="B23" s="28"/>
      <c r="C23" s="80" t="s">
        <v>72</v>
      </c>
      <c r="D23" s="81"/>
      <c r="E23" s="82"/>
    </row>
    <row r="24" spans="1:5" ht="15.75" customHeight="1" x14ac:dyDescent="0.3">
      <c r="A24" s="14" t="s">
        <v>73</v>
      </c>
      <c r="B24" s="28"/>
      <c r="C24" s="80" t="s">
        <v>74</v>
      </c>
      <c r="D24" s="81"/>
      <c r="E24" s="82"/>
    </row>
    <row r="25" spans="1:5" ht="15.75" customHeight="1" x14ac:dyDescent="0.3">
      <c r="A25" s="14" t="s">
        <v>75</v>
      </c>
      <c r="B25" s="28"/>
      <c r="C25" s="80" t="s">
        <v>74</v>
      </c>
      <c r="D25" s="81"/>
      <c r="E25" s="82"/>
    </row>
    <row r="26" spans="1:5" ht="15.75" customHeight="1" x14ac:dyDescent="0.3">
      <c r="A26" s="14" t="s">
        <v>76</v>
      </c>
      <c r="B26" s="28"/>
      <c r="C26" s="80" t="s">
        <v>77</v>
      </c>
      <c r="D26" s="81"/>
      <c r="E26" s="82"/>
    </row>
    <row r="27" spans="1:5" ht="15.75" customHeight="1" x14ac:dyDescent="0.3">
      <c r="A27" s="14" t="s">
        <v>78</v>
      </c>
      <c r="B27" s="30"/>
      <c r="C27" s="107" t="str">
        <f>IF(B27="","",IF(B27=0,"0% PhiX is not recommended. Please explain reasoning in comments",IF(B27="Unsure","Consult with SeqMatic before submission","")))</f>
        <v/>
      </c>
      <c r="D27" s="108"/>
      <c r="E27" s="109"/>
    </row>
    <row r="28" spans="1:5" ht="15.75" customHeight="1" x14ac:dyDescent="0.3">
      <c r="A28" s="22"/>
      <c r="B28" s="22"/>
      <c r="C28" s="22"/>
      <c r="D28" s="22"/>
    </row>
    <row r="29" spans="1:5" ht="21" x14ac:dyDescent="0.4">
      <c r="A29" s="75" t="s">
        <v>79</v>
      </c>
      <c r="B29" s="75"/>
      <c r="C29" s="75"/>
      <c r="D29" s="75"/>
      <c r="E29" s="75"/>
    </row>
    <row r="30" spans="1:5" x14ac:dyDescent="0.3">
      <c r="A30" s="78" t="s">
        <v>80</v>
      </c>
      <c r="B30" s="78"/>
      <c r="C30" s="78"/>
      <c r="D30" s="78"/>
    </row>
    <row r="31" spans="1:5" ht="15.75" customHeight="1" thickBot="1" x14ac:dyDescent="0.35">
      <c r="A31" s="105" t="str">
        <f>IFERROR(IF(SEARCH("Xp",B22),"Please fill out separate forms for each lane if pooling is required"),"")</f>
        <v/>
      </c>
      <c r="B31" s="106"/>
      <c r="C31" s="106"/>
      <c r="D31" s="106"/>
    </row>
    <row r="32" spans="1:5" ht="15.6" thickTop="1" thickBot="1" x14ac:dyDescent="0.35">
      <c r="A32" s="44" t="str">
        <f>IFERROR(IF(SEARCH("Xp",B22),"Lane #","Tube #"),"Tube #")</f>
        <v>Tube #</v>
      </c>
      <c r="B32" s="44" t="s">
        <v>81</v>
      </c>
      <c r="C32" s="44" t="s">
        <v>82</v>
      </c>
      <c r="D32" s="44" t="s">
        <v>83</v>
      </c>
      <c r="E32" s="44" t="s">
        <v>84</v>
      </c>
    </row>
    <row r="33" spans="1:5" ht="15" thickTop="1" x14ac:dyDescent="0.3">
      <c r="A33" s="42">
        <v>1</v>
      </c>
      <c r="B33" s="42"/>
      <c r="C33" s="42"/>
      <c r="D33" s="42"/>
      <c r="E33" s="43"/>
    </row>
    <row r="34" spans="1:5" x14ac:dyDescent="0.3">
      <c r="A34" s="12">
        <v>2</v>
      </c>
      <c r="B34" s="12"/>
      <c r="C34" s="12"/>
      <c r="D34" s="12"/>
      <c r="E34" s="41"/>
    </row>
    <row r="35" spans="1:5" x14ac:dyDescent="0.3">
      <c r="A35" s="12">
        <v>3</v>
      </c>
      <c r="B35" s="12"/>
      <c r="C35" s="12"/>
      <c r="D35" s="12"/>
      <c r="E35" s="41"/>
    </row>
    <row r="36" spans="1:5" x14ac:dyDescent="0.3">
      <c r="A36" s="12">
        <v>4</v>
      </c>
      <c r="B36" s="12"/>
      <c r="C36" s="12"/>
      <c r="D36" s="12"/>
      <c r="E36" s="41"/>
    </row>
    <row r="37" spans="1:5" x14ac:dyDescent="0.3">
      <c r="A37" s="12">
        <v>5</v>
      </c>
      <c r="B37" s="12"/>
      <c r="C37" s="12"/>
      <c r="D37" s="12"/>
      <c r="E37" s="41"/>
    </row>
    <row r="38" spans="1:5" x14ac:dyDescent="0.3">
      <c r="A38" s="12">
        <v>6</v>
      </c>
      <c r="B38" s="12"/>
      <c r="C38" s="12"/>
      <c r="D38" s="12"/>
      <c r="E38" s="41"/>
    </row>
    <row r="39" spans="1:5" x14ac:dyDescent="0.3">
      <c r="A39" s="12">
        <v>7</v>
      </c>
      <c r="B39" s="12"/>
      <c r="C39" s="12"/>
      <c r="D39" s="12"/>
      <c r="E39" s="41"/>
    </row>
    <row r="40" spans="1:5" x14ac:dyDescent="0.3">
      <c r="A40" s="12">
        <v>8</v>
      </c>
      <c r="B40" s="12"/>
      <c r="C40" s="12"/>
      <c r="D40" s="12"/>
      <c r="E40" s="41"/>
    </row>
    <row r="41" spans="1:5" ht="15.75" customHeight="1" x14ac:dyDescent="0.3">
      <c r="A41" s="79"/>
      <c r="B41" s="79"/>
      <c r="C41" s="79"/>
      <c r="D41" s="79"/>
    </row>
    <row r="42" spans="1:5" ht="31.95" customHeight="1" x14ac:dyDescent="0.5">
      <c r="A42" s="39" t="str">
        <f>IF(AND(B34="",B35="",B36=""),"","Additional pooling charges may apply when submitting more than one sample.")</f>
        <v/>
      </c>
      <c r="B42" s="22"/>
      <c r="C42" s="22"/>
      <c r="D42" s="22"/>
    </row>
    <row r="43" spans="1:5" ht="21" x14ac:dyDescent="0.4">
      <c r="A43" s="75" t="s">
        <v>85</v>
      </c>
      <c r="B43" s="75"/>
      <c r="C43" s="75"/>
      <c r="D43" s="75"/>
      <c r="E43" s="75"/>
    </row>
    <row r="44" spans="1:5" ht="15.75" customHeight="1" x14ac:dyDescent="0.3">
      <c r="A44" s="14" t="s">
        <v>86</v>
      </c>
      <c r="B44" s="28"/>
      <c r="C44" s="80" t="s">
        <v>87</v>
      </c>
      <c r="D44" s="81"/>
      <c r="E44" s="82"/>
    </row>
    <row r="45" spans="1:5" ht="15.75" customHeight="1" x14ac:dyDescent="0.3">
      <c r="A45" s="14" t="s">
        <v>88</v>
      </c>
      <c r="B45" s="28"/>
      <c r="C45" s="80" t="s">
        <v>89</v>
      </c>
      <c r="D45" s="81"/>
      <c r="E45" s="82"/>
    </row>
    <row r="46" spans="1:5" ht="15.75" customHeight="1" x14ac:dyDescent="0.3">
      <c r="A46" s="14" t="s">
        <v>90</v>
      </c>
      <c r="B46" s="28"/>
      <c r="C46" s="80" t="s">
        <v>91</v>
      </c>
      <c r="D46" s="81"/>
      <c r="E46" s="82"/>
    </row>
    <row r="47" spans="1:5" ht="15.75" customHeight="1" x14ac:dyDescent="0.3">
      <c r="A47" s="14" t="s">
        <v>92</v>
      </c>
      <c r="B47" s="28"/>
      <c r="C47" s="80" t="s">
        <v>93</v>
      </c>
      <c r="D47" s="81"/>
      <c r="E47" s="82"/>
    </row>
    <row r="48" spans="1:5" ht="15.75" customHeight="1" x14ac:dyDescent="0.3">
      <c r="A48" s="22"/>
      <c r="B48" s="22"/>
      <c r="C48" s="22"/>
      <c r="D48" s="22"/>
    </row>
    <row r="49" spans="1:6" ht="21" x14ac:dyDescent="0.4">
      <c r="A49" s="75" t="s">
        <v>94</v>
      </c>
      <c r="B49" s="75"/>
      <c r="C49" s="75"/>
      <c r="D49" s="75"/>
      <c r="E49" s="75"/>
    </row>
    <row r="50" spans="1:6" ht="15.75" customHeight="1" thickBot="1" x14ac:dyDescent="0.35">
      <c r="A50" s="78" t="s">
        <v>95</v>
      </c>
      <c r="B50" s="78"/>
      <c r="C50" s="78"/>
      <c r="D50" s="78"/>
    </row>
    <row r="51" spans="1:6" ht="15.75" customHeight="1" thickTop="1" thickBot="1" x14ac:dyDescent="0.35">
      <c r="A51" s="13"/>
      <c r="B51" s="44" t="s">
        <v>96</v>
      </c>
      <c r="C51" s="44" t="s">
        <v>97</v>
      </c>
      <c r="D51" s="44" t="s">
        <v>98</v>
      </c>
      <c r="E51" s="44" t="s">
        <v>99</v>
      </c>
    </row>
    <row r="52" spans="1:6" ht="15.75" customHeight="1" thickTop="1" x14ac:dyDescent="0.3">
      <c r="A52" s="38" t="s">
        <v>100</v>
      </c>
      <c r="B52" s="45"/>
      <c r="C52" s="45"/>
      <c r="D52" s="45"/>
      <c r="E52" s="45"/>
    </row>
    <row r="53" spans="1:6" ht="15.75" customHeight="1" x14ac:dyDescent="0.3">
      <c r="A53" s="14" t="s">
        <v>101</v>
      </c>
      <c r="B53" s="15"/>
      <c r="C53" s="15"/>
      <c r="D53" s="15"/>
      <c r="E53" s="15"/>
    </row>
    <row r="54" spans="1:6" ht="15.75" customHeight="1" x14ac:dyDescent="0.3">
      <c r="A54" s="14" t="s">
        <v>102</v>
      </c>
      <c r="B54" s="15"/>
      <c r="C54" s="15"/>
      <c r="D54" s="15"/>
      <c r="E54" s="15"/>
    </row>
    <row r="55" spans="1:6" ht="15.75" customHeight="1" x14ac:dyDescent="0.3">
      <c r="A55" s="14" t="s">
        <v>103</v>
      </c>
      <c r="B55" s="15"/>
      <c r="C55" s="15"/>
      <c r="D55" s="15"/>
      <c r="E55" s="15"/>
    </row>
    <row r="56" spans="1:6" ht="15.75" customHeight="1" x14ac:dyDescent="0.3"/>
    <row r="57" spans="1:6" ht="21" x14ac:dyDescent="0.4">
      <c r="A57" s="75" t="s">
        <v>104</v>
      </c>
      <c r="B57" s="75"/>
      <c r="C57" s="75"/>
      <c r="D57" s="75"/>
      <c r="E57" s="75"/>
    </row>
    <row r="58" spans="1:6" ht="60" customHeight="1" x14ac:dyDescent="0.3">
      <c r="A58" s="76"/>
      <c r="B58" s="77"/>
      <c r="C58" s="77"/>
      <c r="D58" s="77"/>
      <c r="E58" s="77"/>
    </row>
    <row r="59" spans="1:6" ht="15.75" customHeight="1" x14ac:dyDescent="0.3"/>
    <row r="60" spans="1:6" ht="21" x14ac:dyDescent="0.4">
      <c r="A60" s="75" t="s">
        <v>105</v>
      </c>
      <c r="B60" s="75"/>
      <c r="C60" s="75"/>
      <c r="D60" s="75"/>
      <c r="E60" s="75"/>
    </row>
    <row r="61" spans="1:6" x14ac:dyDescent="0.3">
      <c r="A61" s="110" t="s">
        <v>106</v>
      </c>
      <c r="B61" s="110"/>
      <c r="C61" s="110"/>
      <c r="D61" s="110"/>
    </row>
    <row r="62" spans="1:6" ht="31.2" x14ac:dyDescent="0.6">
      <c r="A62" s="73" t="str">
        <f>IF(B21="","",IF(B21&lt;&gt;"MiSeq","Please list index2 in reverse complement (Workflow B)",""))</f>
        <v/>
      </c>
      <c r="B62" s="73"/>
      <c r="C62" s="73"/>
      <c r="D62" s="73"/>
      <c r="E62" s="73"/>
    </row>
    <row r="63" spans="1:6" ht="29.4" thickBot="1" x14ac:dyDescent="0.35">
      <c r="A63" s="1" t="s">
        <v>107</v>
      </c>
      <c r="B63" s="1" t="s">
        <v>108</v>
      </c>
      <c r="C63" s="1" t="s">
        <v>109</v>
      </c>
      <c r="D63" s="1" t="s">
        <v>110</v>
      </c>
      <c r="E63" s="1" t="s">
        <v>111</v>
      </c>
      <c r="F63" s="1" t="s">
        <v>112</v>
      </c>
    </row>
    <row r="64" spans="1:6" ht="15" thickTop="1" x14ac:dyDescent="0.3">
      <c r="A64" s="16"/>
      <c r="B64" s="40"/>
      <c r="C64" s="16"/>
      <c r="D64" s="16"/>
      <c r="E64" s="16"/>
      <c r="F64" s="16"/>
    </row>
    <row r="65" spans="1:6" x14ac:dyDescent="0.3">
      <c r="A65" s="16"/>
      <c r="B65" s="40"/>
      <c r="C65" s="17"/>
      <c r="D65" s="17"/>
      <c r="E65" s="17"/>
      <c r="F65" s="17"/>
    </row>
    <row r="66" spans="1:6" x14ac:dyDescent="0.3">
      <c r="A66" s="16"/>
      <c r="B66" s="40"/>
      <c r="C66" s="17"/>
      <c r="D66" s="17"/>
      <c r="E66" s="17"/>
      <c r="F66" s="17"/>
    </row>
    <row r="67" spans="1:6" x14ac:dyDescent="0.3">
      <c r="A67" s="16"/>
      <c r="B67" s="40"/>
      <c r="C67" s="17"/>
      <c r="D67" s="17"/>
      <c r="E67" s="17"/>
      <c r="F67" s="17"/>
    </row>
    <row r="68" spans="1:6" x14ac:dyDescent="0.3">
      <c r="A68" s="16"/>
      <c r="B68" s="40"/>
      <c r="C68" s="17"/>
      <c r="D68" s="17"/>
      <c r="E68" s="17"/>
      <c r="F68" s="17"/>
    </row>
    <row r="69" spans="1:6" x14ac:dyDescent="0.3">
      <c r="A69" s="16"/>
      <c r="B69" s="40"/>
      <c r="C69" s="17"/>
      <c r="D69" s="17"/>
      <c r="E69" s="17"/>
      <c r="F69" s="17"/>
    </row>
    <row r="70" spans="1:6" x14ac:dyDescent="0.3">
      <c r="A70" s="16"/>
      <c r="B70" s="40"/>
      <c r="C70" s="17"/>
      <c r="D70" s="17"/>
      <c r="E70" s="17"/>
      <c r="F70" s="17"/>
    </row>
    <row r="71" spans="1:6" x14ac:dyDescent="0.3">
      <c r="A71" s="16"/>
      <c r="B71" s="40"/>
      <c r="C71" s="17"/>
      <c r="D71" s="17"/>
      <c r="E71" s="17"/>
      <c r="F71" s="17"/>
    </row>
    <row r="72" spans="1:6" x14ac:dyDescent="0.3">
      <c r="A72" s="16"/>
      <c r="B72" s="40"/>
      <c r="C72" s="17"/>
      <c r="D72" s="17"/>
      <c r="E72" s="17"/>
      <c r="F72" s="17"/>
    </row>
    <row r="73" spans="1:6" x14ac:dyDescent="0.3">
      <c r="A73" s="16"/>
      <c r="B73" s="40"/>
      <c r="C73" s="17"/>
      <c r="D73" s="17"/>
      <c r="E73" s="17"/>
      <c r="F73" s="17"/>
    </row>
    <row r="74" spans="1:6" x14ac:dyDescent="0.3">
      <c r="A74" s="16"/>
      <c r="B74" s="40"/>
      <c r="C74" s="17"/>
      <c r="D74" s="17"/>
      <c r="E74" s="17"/>
      <c r="F74" s="17"/>
    </row>
    <row r="75" spans="1:6" x14ac:dyDescent="0.3">
      <c r="A75" s="16"/>
      <c r="B75" s="40"/>
      <c r="C75" s="18"/>
      <c r="D75" s="18"/>
      <c r="E75" s="18"/>
      <c r="F75" s="18"/>
    </row>
    <row r="76" spans="1:6" x14ac:dyDescent="0.3">
      <c r="A76" s="16"/>
      <c r="B76" s="55"/>
      <c r="C76" s="56"/>
      <c r="D76" s="56"/>
      <c r="E76" s="56"/>
      <c r="F76" s="56"/>
    </row>
    <row r="77" spans="1:6" x14ac:dyDescent="0.3">
      <c r="A77" s="16"/>
      <c r="B77" s="55"/>
      <c r="C77" s="56"/>
      <c r="D77" s="56"/>
      <c r="E77" s="56"/>
      <c r="F77" s="56"/>
    </row>
    <row r="78" spans="1:6" x14ac:dyDescent="0.3">
      <c r="A78" s="16"/>
      <c r="B78" s="55"/>
      <c r="C78" s="56"/>
      <c r="D78" s="56"/>
      <c r="E78" s="56"/>
      <c r="F78" s="56"/>
    </row>
    <row r="79" spans="1:6" x14ac:dyDescent="0.3">
      <c r="A79" s="16"/>
      <c r="B79" s="57"/>
      <c r="C79" s="58"/>
      <c r="D79" s="58"/>
      <c r="E79" s="58"/>
      <c r="F79" s="58"/>
    </row>
  </sheetData>
  <mergeCells count="31">
    <mergeCell ref="A2:D2"/>
    <mergeCell ref="A4:D4"/>
    <mergeCell ref="A5:D5"/>
    <mergeCell ref="A13:E13"/>
    <mergeCell ref="A11:E12"/>
    <mergeCell ref="A6:D6"/>
    <mergeCell ref="A62:E62"/>
    <mergeCell ref="A19:E19"/>
    <mergeCell ref="C20:E20"/>
    <mergeCell ref="C21:E21"/>
    <mergeCell ref="C22:E22"/>
    <mergeCell ref="C23:E23"/>
    <mergeCell ref="C26:E26"/>
    <mergeCell ref="C24:E24"/>
    <mergeCell ref="C25:E25"/>
    <mergeCell ref="C27:E27"/>
    <mergeCell ref="A50:D50"/>
    <mergeCell ref="A61:D61"/>
    <mergeCell ref="A49:E49"/>
    <mergeCell ref="A60:E60"/>
    <mergeCell ref="A57:E57"/>
    <mergeCell ref="A58:E58"/>
    <mergeCell ref="A31:D31"/>
    <mergeCell ref="C46:E46"/>
    <mergeCell ref="C47:E47"/>
    <mergeCell ref="A43:E43"/>
    <mergeCell ref="A29:E29"/>
    <mergeCell ref="C44:E44"/>
    <mergeCell ref="C45:E45"/>
    <mergeCell ref="A30:D30"/>
    <mergeCell ref="A41:D41"/>
  </mergeCells>
  <conditionalFormatting sqref="A35:E36">
    <cfRule type="expression" dxfId="18" priority="2">
      <formula>OR($B$22="SP-Xp",$B$22="S1-Xp",$B$22="S2-Xp")</formula>
    </cfRule>
  </conditionalFormatting>
  <conditionalFormatting sqref="A37:E40">
    <cfRule type="expression" dxfId="17" priority="5">
      <formula>OR($B$22="SP-Xp",$B$22="S1-Xp",$B$22="S2-Xp",$B$22="S4-Xp")</formula>
    </cfRule>
  </conditionalFormatting>
  <conditionalFormatting sqref="B17">
    <cfRule type="cellIs" dxfId="16" priority="11" operator="equal">
      <formula>"Express"</formula>
    </cfRule>
  </conditionalFormatting>
  <conditionalFormatting sqref="B27">
    <cfRule type="cellIs" dxfId="15" priority="1" operator="equal">
      <formula>0</formula>
    </cfRule>
  </conditionalFormatting>
  <conditionalFormatting sqref="B64:B79">
    <cfRule type="duplicateValues" dxfId="14" priority="13"/>
  </conditionalFormatting>
  <conditionalFormatting sqref="C22:E22">
    <cfRule type="containsText" dxfId="13" priority="10" operator="containsText" text="sheets">
      <formula>NOT(ISERROR(SEARCH("sheets",C22)))</formula>
    </cfRule>
  </conditionalFormatting>
  <conditionalFormatting sqref="D51:D55">
    <cfRule type="expression" dxfId="12" priority="8">
      <formula>$B$21="MiSeq"</formula>
    </cfRule>
  </conditionalFormatting>
  <dataValidations count="14">
    <dataValidation type="list" allowBlank="1" showInputMessage="1" showErrorMessage="1" sqref="B17" xr:uid="{00000000-0002-0000-0400-000000000000}">
      <formula1>"Standard, Express"</formula1>
    </dataValidation>
    <dataValidation type="list" allowBlank="1" showInputMessage="1" showErrorMessage="1" sqref="B47" xr:uid="{00000000-0002-0000-0400-000001000000}">
      <formula1>"High,Low"</formula1>
    </dataValidation>
    <dataValidation type="list" allowBlank="1" showInputMessage="1" showErrorMessage="1" sqref="B45" xr:uid="{00000000-0002-0000-0400-000002000000}">
      <formula1>"TruSeq,Nextera,Small RNA,Amplicon,Other"</formula1>
    </dataValidation>
    <dataValidation type="list" allowBlank="1" showInputMessage="1" showErrorMessage="1" sqref="B44" xr:uid="{00000000-0002-0000-0400-000003000000}">
      <formula1>"DNA,RNA,Amplicon"</formula1>
    </dataValidation>
    <dataValidation type="list" allowBlank="1" showInputMessage="1" showErrorMessage="1" sqref="B22" xr:uid="{00000000-0002-0000-0400-000004000000}">
      <formula1>INDIRECT($B$21)</formula1>
    </dataValidation>
    <dataValidation type="list" allowBlank="1" showInputMessage="1" showErrorMessage="1" sqref="B21" xr:uid="{00000000-0002-0000-0400-000005000000}">
      <formula1>"MiSeq, NextSeq, NovaSeq6000, NovaSeqX"</formula1>
    </dataValidation>
    <dataValidation type="custom" allowBlank="1" showInputMessage="1" showErrorMessage="1" error="Please provide full nucleotide sequence (e.g. TAGATCGC). _x000a_Do not use index codes (e.g. 501)" promptTitle="Info" prompt="Please provide full nucleotide sequence (e.g. TAGATCGC). _x000a_Do not use index codes (e.g. 501)" sqref="C64:D79" xr:uid="{00000000-0002-0000-0400-000006000000}">
      <formula1>ISNUMBER(SUMPRODUCT(SEARCH(MID(C64,ROW(INDIRECT("1:"&amp;LEN(C64))),1),"nactgNACTG")))</formula1>
    </dataValidation>
    <dataValidation type="list" allowBlank="1" showInputMessage="1" showErrorMessage="1" sqref="B46" xr:uid="{00000000-0002-0000-0400-000008000000}">
      <formula1>"qPCR,QuBit,BioAnalyzer,Tapestation,Other"</formula1>
    </dataValidation>
    <dataValidation type="list" allowBlank="1" showInputMessage="1" showErrorMessage="1" sqref="B53:E53" xr:uid="{75739582-2060-4E90-9C63-6F65BCB895AE}">
      <formula1>"Standard,Custom"</formula1>
    </dataValidation>
    <dataValidation type="whole" allowBlank="1" showInputMessage="1" showErrorMessage="1" error="Read length must be a numerical value." sqref="B23:B26" xr:uid="{C502C8FC-B24E-4AAE-8657-AA8B123FD813}">
      <formula1>0</formula1>
      <formula2>401</formula2>
    </dataValidation>
    <dataValidation type="list" allowBlank="1" showInputMessage="1" showErrorMessage="1" sqref="B27" xr:uid="{5C19B4EC-6B2B-4574-8CA4-7ADBE6252C7C}">
      <formula1>"0%,1%,5%,10%,25%,Unsure"</formula1>
    </dataValidation>
    <dataValidation type="decimal" allowBlank="1" showInputMessage="1" showErrorMessage="1" sqref="E33:E40" xr:uid="{D4FBE4B0-EC3E-4E56-8105-CF7B269A10FC}">
      <formula1>0</formula1>
      <formula2>1</formula2>
    </dataValidation>
    <dataValidation type="custom" allowBlank="1" showInputMessage="1" showErrorMessage="1" errorTitle="Error" error="Sample ID must be unique and contain alphanumeric characters and/or dash &quot;-&quot; or underscore &quot;_&quot;. Any other characters including spaces are not acceptable." promptTitle="Requirements" prompt="Sample ID must be unique and contain alphanumeric characters and/or dash &quot;-&quot; or underscore &quot;_&quot;. Any other characters including spaces are not acceptable." sqref="B64:B79" xr:uid="{BCF4778B-2820-42A2-86EF-D74233A480EF}">
      <formula1>ISNUMBER(SUMPRODUCT(SEARCH(MID(B64,ROW(INDIRECT("1:"&amp;LEN(B64))),1),"0123456789abcdefghijklmnopqrstuvwxyzABCDEFGHIJKLMNOPQRSTUVWXYZ-_")))</formula1>
    </dataValidation>
    <dataValidation type="custom" allowBlank="1" showErrorMessage="1" errorTitle="Error" error="Sample ID must be unique and contain alphanumeric characters and/or dash &quot;-&quot; or underscore &quot;_&quot;. Any other characters including spaces are not acceptable." promptTitle="Requirements" prompt="Sample ID must be unique and contain alphanumeric characters and/or dash &quot;-&quot; or underscore &quot;_&quot;. Any other characters including spaces are not acceptable." sqref="A64:A79" xr:uid="{E3B7B0EF-0253-4266-820D-8D7F6BCDB827}">
      <formula1>ISNUMBER(SUMPRODUCT(SEARCH(MID(A64,ROW(INDIRECT("1:"&amp;LEN(A64))),1),"0123456789abcdefghijklmnopqrstuvwxyzABCDEFGHIJKLMNOPQRSTUVWXYZ-_")))</formula1>
    </dataValidation>
  </dataValidations>
  <hyperlinks>
    <hyperlink ref="D9" r:id="rId1" xr:uid="{00000000-0004-0000-0400-000000000000}"/>
  </hyperlinks>
  <pageMargins left="0.25" right="0.25" top="0.75" bottom="0.75" header="0.3" footer="0.3"/>
  <pageSetup scale="76" orientation="portrait" r:id="rId2"/>
  <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7AC19-CEE3-4D66-A406-16FF7E3BFECA}">
  <sheetPr>
    <tabColor theme="6" tint="0.59999389629810485"/>
    <pageSetUpPr fitToPage="1"/>
  </sheetPr>
  <dimension ref="A1:E85"/>
  <sheetViews>
    <sheetView topLeftCell="A27" zoomScaleNormal="100" workbookViewId="0">
      <selection activeCell="B45" sqref="B45"/>
    </sheetView>
  </sheetViews>
  <sheetFormatPr defaultColWidth="8.6640625" defaultRowHeight="14.4" x14ac:dyDescent="0.3"/>
  <cols>
    <col min="1" max="1" width="35.6640625" customWidth="1"/>
    <col min="2" max="5" width="24.33203125" customWidth="1"/>
  </cols>
  <sheetData>
    <row r="1" spans="1:5" ht="15.6" x14ac:dyDescent="0.3">
      <c r="A1" s="19" t="s">
        <v>48</v>
      </c>
      <c r="B1" s="19"/>
      <c r="C1" s="19"/>
      <c r="D1" s="19"/>
    </row>
    <row r="2" spans="1:5" ht="15.6" x14ac:dyDescent="0.3">
      <c r="A2" s="83" t="s">
        <v>1</v>
      </c>
      <c r="B2" s="83"/>
      <c r="C2" s="83"/>
      <c r="D2" s="83"/>
    </row>
    <row r="3" spans="1:5" ht="15.6" x14ac:dyDescent="0.3">
      <c r="A3" s="20" t="s">
        <v>2</v>
      </c>
      <c r="B3" s="20"/>
      <c r="C3" s="20"/>
      <c r="D3" s="20"/>
    </row>
    <row r="4" spans="1:5" ht="15.6" x14ac:dyDescent="0.3">
      <c r="A4" s="83" t="s">
        <v>3</v>
      </c>
      <c r="B4" s="83"/>
      <c r="C4" s="83"/>
      <c r="D4" s="83"/>
    </row>
    <row r="5" spans="1:5" ht="15.6" x14ac:dyDescent="0.3">
      <c r="A5" s="83" t="s">
        <v>50</v>
      </c>
      <c r="B5" s="83"/>
      <c r="C5" s="83"/>
      <c r="D5" s="83"/>
    </row>
    <row r="7" spans="1:5" x14ac:dyDescent="0.3">
      <c r="A7" s="85" t="s">
        <v>113</v>
      </c>
      <c r="B7" s="85"/>
      <c r="C7" s="85"/>
      <c r="D7" s="85"/>
      <c r="E7" s="85"/>
    </row>
    <row r="9" spans="1:5" ht="15.6" x14ac:dyDescent="0.3">
      <c r="C9" s="29" t="s">
        <v>51</v>
      </c>
      <c r="D9" s="70" t="s">
        <v>198</v>
      </c>
      <c r="E9" s="19" t="s">
        <v>53</v>
      </c>
    </row>
    <row r="10" spans="1:5" s="21" customFormat="1" ht="15.6" x14ac:dyDescent="0.3">
      <c r="D10" s="20" t="str">
        <f>Instructions!A16</f>
        <v>48383 Fremont Blvd</v>
      </c>
      <c r="E10" s="26" t="s">
        <v>55</v>
      </c>
    </row>
    <row r="11" spans="1:5" s="21" customFormat="1" ht="15.6" x14ac:dyDescent="0.3">
      <c r="C11" s="19"/>
      <c r="D11" s="20" t="str">
        <f>Instructions!A17</f>
        <v>Suite 120</v>
      </c>
    </row>
    <row r="12" spans="1:5" s="21" customFormat="1" ht="15.6" x14ac:dyDescent="0.3">
      <c r="C12" s="19"/>
      <c r="D12" s="20" t="str">
        <f>Instructions!A18</f>
        <v>Fremont, CA 94538</v>
      </c>
    </row>
    <row r="13" spans="1:5" s="21" customFormat="1" ht="15.75" customHeight="1" x14ac:dyDescent="0.3">
      <c r="A13" s="84" t="str">
        <f>IF(AND(B23="HiSeq",B19="Express"),"ERROR: HiSeq EXPRESS IS NOT AVAILABLE",B23&amp;IF(B19="Express","Express ","")&amp;" Submission Form for Pooled Libraries")</f>
        <v xml:space="preserve"> Submission Form for Pooled Libraries</v>
      </c>
      <c r="B13" s="84"/>
      <c r="C13" s="84"/>
      <c r="D13" s="84"/>
      <c r="E13" s="84"/>
    </row>
    <row r="14" spans="1:5" s="21" customFormat="1" ht="15.75" customHeight="1" x14ac:dyDescent="0.3">
      <c r="A14" s="84"/>
      <c r="B14" s="84"/>
      <c r="C14" s="84"/>
      <c r="D14" s="84"/>
      <c r="E14" s="84"/>
    </row>
    <row r="15" spans="1:5" ht="21" x14ac:dyDescent="0.4">
      <c r="A15" s="75" t="s">
        <v>57</v>
      </c>
      <c r="B15" s="75"/>
      <c r="C15" s="75"/>
      <c r="D15" s="75"/>
      <c r="E15" s="75"/>
    </row>
    <row r="16" spans="1:5" ht="15.6" x14ac:dyDescent="0.3">
      <c r="A16" s="2" t="s">
        <v>58</v>
      </c>
      <c r="B16" s="15"/>
      <c r="C16" s="2" t="s">
        <v>59</v>
      </c>
      <c r="D16" s="23"/>
    </row>
    <row r="17" spans="1:5" ht="15.6" x14ac:dyDescent="0.3">
      <c r="A17" s="2" t="s">
        <v>60</v>
      </c>
      <c r="B17" s="15"/>
      <c r="C17" s="2" t="s">
        <v>61</v>
      </c>
      <c r="D17" s="23"/>
    </row>
    <row r="18" spans="1:5" ht="15.6" x14ac:dyDescent="0.3">
      <c r="A18" s="2" t="s">
        <v>62</v>
      </c>
      <c r="B18" s="15"/>
      <c r="C18" s="2" t="s">
        <v>63</v>
      </c>
      <c r="D18" s="23"/>
    </row>
    <row r="19" spans="1:5" ht="15.6" x14ac:dyDescent="0.3">
      <c r="A19" s="2" t="s">
        <v>64</v>
      </c>
      <c r="B19" s="15"/>
      <c r="C19" s="2" t="s">
        <v>65</v>
      </c>
      <c r="D19" s="23"/>
    </row>
    <row r="20" spans="1:5" ht="15.6" x14ac:dyDescent="0.3">
      <c r="B20" s="27" t="str">
        <f>IF(B19="Express","Express fees apply.","")</f>
        <v/>
      </c>
    </row>
    <row r="21" spans="1:5" ht="21" x14ac:dyDescent="0.4">
      <c r="A21" s="62" t="s">
        <v>66</v>
      </c>
      <c r="B21" s="62"/>
      <c r="C21" s="62"/>
      <c r="D21" s="62"/>
      <c r="E21" s="62"/>
    </row>
    <row r="22" spans="1:5" ht="15.6" x14ac:dyDescent="0.3">
      <c r="A22" s="14" t="s">
        <v>67</v>
      </c>
      <c r="B22" s="28"/>
      <c r="C22" s="49" t="s">
        <v>114</v>
      </c>
      <c r="D22" s="50"/>
      <c r="E22" s="51"/>
    </row>
    <row r="23" spans="1:5" ht="15.6" x14ac:dyDescent="0.3">
      <c r="A23" s="14" t="s">
        <v>68</v>
      </c>
      <c r="B23" s="28"/>
      <c r="C23" s="49" t="str">
        <f>_xlfn.TEXTJOIN(", ", TRUE, 'Run Types'!A1:F1)</f>
        <v>MiSeq, NextSeq 550, NextSeq 2000, NovaSeq 6000, NovaSeq X</v>
      </c>
      <c r="D23" s="50"/>
      <c r="E23" s="51"/>
    </row>
    <row r="24" spans="1:5" ht="15.6" x14ac:dyDescent="0.3">
      <c r="A24" s="14" t="s">
        <v>70</v>
      </c>
      <c r="B24" s="28"/>
      <c r="C24" s="49" t="str">
        <f>IF(B24&lt;&gt;"","Select from dropdown","Choose instrumentation first, then select from dropdown")</f>
        <v>Choose instrumentation first, then select from dropdown</v>
      </c>
      <c r="D24" s="50"/>
      <c r="E24" s="51"/>
    </row>
    <row r="25" spans="1:5" ht="15.6" x14ac:dyDescent="0.3">
      <c r="A25" s="14" t="s">
        <v>181</v>
      </c>
      <c r="B25" s="28" t="str">
        <f>IF(B23&lt;&gt;"", IFERROR(IF(SEARCH("Lane", B24),""),VLOOKUP(B24,'Run Types'!L2:M20,2,FALSE)), "")</f>
        <v/>
      </c>
      <c r="C25" s="80" t="str">
        <f>IFERROR(IF(SEARCH("Lane", B24), "Enter desired number of lanes", ""), "Auto-populated based on flow cell type")</f>
        <v>Auto-populated based on flow cell type</v>
      </c>
      <c r="D25" s="81"/>
      <c r="E25" s="82"/>
    </row>
    <row r="26" spans="1:5" ht="15.6" x14ac:dyDescent="0.3">
      <c r="A26" s="14" t="s">
        <v>115</v>
      </c>
      <c r="B26" s="28"/>
      <c r="C26" s="49" t="s">
        <v>116</v>
      </c>
      <c r="D26" s="50"/>
      <c r="E26" s="51"/>
    </row>
    <row r="27" spans="1:5" ht="15.6" x14ac:dyDescent="0.3">
      <c r="A27" s="14" t="s">
        <v>117</v>
      </c>
      <c r="B27" s="28"/>
      <c r="C27" s="49" t="s">
        <v>74</v>
      </c>
      <c r="D27" s="50"/>
      <c r="E27" s="51"/>
    </row>
    <row r="28" spans="1:5" ht="15.6" x14ac:dyDescent="0.3">
      <c r="A28" s="14" t="s">
        <v>118</v>
      </c>
      <c r="B28" s="28"/>
      <c r="C28" s="49" t="s">
        <v>74</v>
      </c>
      <c r="D28" s="50"/>
      <c r="E28" s="51"/>
    </row>
    <row r="29" spans="1:5" ht="15.6" x14ac:dyDescent="0.3">
      <c r="A29" s="14" t="s">
        <v>119</v>
      </c>
      <c r="B29" s="28"/>
      <c r="C29" s="49" t="s">
        <v>120</v>
      </c>
      <c r="D29" s="50"/>
      <c r="E29" s="51"/>
    </row>
    <row r="30" spans="1:5" ht="15.6" x14ac:dyDescent="0.3">
      <c r="A30" s="14" t="s">
        <v>78</v>
      </c>
      <c r="B30" s="30"/>
      <c r="C30" s="52" t="str">
        <f>IF(B30="","",IF(B30=0,"0% PhiX is not recommended. Please explain reasoning in comments",IF(B30="Unsure","Consult with SeqMatic before submission","")))</f>
        <v/>
      </c>
      <c r="D30" s="53"/>
      <c r="E30" s="54"/>
    </row>
    <row r="31" spans="1:5" x14ac:dyDescent="0.3">
      <c r="A31" s="22"/>
      <c r="B31" s="22"/>
      <c r="C31" s="22"/>
      <c r="D31" s="22"/>
    </row>
    <row r="32" spans="1:5" ht="21" x14ac:dyDescent="0.4">
      <c r="A32" s="62" t="s">
        <v>122</v>
      </c>
      <c r="B32" s="62"/>
      <c r="C32" s="62"/>
      <c r="D32" s="62"/>
      <c r="E32" s="62"/>
    </row>
    <row r="33" spans="1:5" ht="15.6" x14ac:dyDescent="0.3">
      <c r="A33" s="14" t="s">
        <v>123</v>
      </c>
      <c r="B33" s="28"/>
      <c r="C33" s="80" t="str">
        <f>IF(B33="Other","Please describe in comments section below","DNA, RNA, Amplicon")</f>
        <v>DNA, RNA, Amplicon</v>
      </c>
      <c r="D33" s="81"/>
      <c r="E33" s="82"/>
    </row>
    <row r="34" spans="1:5" ht="15.6" x14ac:dyDescent="0.3">
      <c r="A34" s="14" t="s">
        <v>124</v>
      </c>
      <c r="B34" s="28"/>
      <c r="C34" s="80" t="str">
        <f>IF(B34="Other","Please describe in comments section below","Choose from dropdown")</f>
        <v>Choose from dropdown</v>
      </c>
      <c r="D34" s="81"/>
      <c r="E34" s="82"/>
    </row>
    <row r="35" spans="1:5" ht="16.5" customHeight="1" x14ac:dyDescent="0.3">
      <c r="A35" s="14" t="s">
        <v>126</v>
      </c>
      <c r="B35" s="28"/>
      <c r="C35" s="80" t="s">
        <v>125</v>
      </c>
      <c r="D35" s="81"/>
      <c r="E35" s="82"/>
    </row>
    <row r="36" spans="1:5" x14ac:dyDescent="0.3">
      <c r="A36" s="22" t="s">
        <v>127</v>
      </c>
      <c r="B36" s="22"/>
      <c r="C36" s="22"/>
      <c r="D36" s="22"/>
    </row>
    <row r="37" spans="1:5" ht="21" x14ac:dyDescent="0.4">
      <c r="A37" s="62" t="s">
        <v>128</v>
      </c>
      <c r="B37" s="62"/>
      <c r="C37" s="62"/>
      <c r="D37" s="62"/>
      <c r="E37" s="62"/>
    </row>
    <row r="38" spans="1:5" ht="15.6" x14ac:dyDescent="0.3">
      <c r="A38" s="14" t="s">
        <v>129</v>
      </c>
      <c r="B38" s="28"/>
      <c r="C38" s="80"/>
      <c r="D38" s="81"/>
      <c r="E38" s="82"/>
    </row>
    <row r="39" spans="1:5" ht="15.6" x14ac:dyDescent="0.3">
      <c r="A39" s="14" t="s">
        <v>130</v>
      </c>
      <c r="B39" s="28"/>
      <c r="C39" s="80" t="str">
        <f>IF(B39="Low","Higher PhiX percentage is required","Fragmented Library = High, Amplicon = Low")</f>
        <v>Fragmented Library = High, Amplicon = Low</v>
      </c>
      <c r="D39" s="81"/>
      <c r="E39" s="82"/>
    </row>
    <row r="40" spans="1:5" hidden="1" x14ac:dyDescent="0.3"/>
    <row r="42" spans="1:5" ht="21" x14ac:dyDescent="0.4">
      <c r="A42" s="75" t="s">
        <v>79</v>
      </c>
      <c r="B42" s="75"/>
      <c r="C42" s="75"/>
      <c r="D42" s="75"/>
      <c r="E42" s="75"/>
    </row>
    <row r="43" spans="1:5" ht="15" thickBot="1" x14ac:dyDescent="0.35">
      <c r="A43" s="71" t="s">
        <v>204</v>
      </c>
      <c r="B43" s="71" t="s">
        <v>81</v>
      </c>
      <c r="C43" s="71" t="s">
        <v>82</v>
      </c>
      <c r="D43" s="71" t="s">
        <v>83</v>
      </c>
    </row>
    <row r="44" spans="1:5" ht="15" thickTop="1" x14ac:dyDescent="0.3">
      <c r="A44" s="42">
        <v>1</v>
      </c>
      <c r="B44" s="42"/>
      <c r="C44" s="42"/>
      <c r="D44" s="42"/>
    </row>
    <row r="45" spans="1:5" x14ac:dyDescent="0.3">
      <c r="A45" s="12">
        <v>2</v>
      </c>
      <c r="B45" s="12"/>
      <c r="C45" s="12"/>
      <c r="D45" s="12"/>
    </row>
    <row r="46" spans="1:5" x14ac:dyDescent="0.3">
      <c r="A46" s="12">
        <v>3</v>
      </c>
      <c r="B46" s="12"/>
      <c r="C46" s="12"/>
      <c r="D46" s="12"/>
    </row>
    <row r="47" spans="1:5" x14ac:dyDescent="0.3">
      <c r="A47" s="12">
        <v>4</v>
      </c>
      <c r="B47" s="12"/>
      <c r="C47" s="12"/>
      <c r="D47" s="12"/>
    </row>
    <row r="48" spans="1:5" x14ac:dyDescent="0.3">
      <c r="A48" s="12">
        <v>5</v>
      </c>
      <c r="B48" s="12"/>
      <c r="C48" s="12"/>
      <c r="D48" s="12"/>
    </row>
    <row r="49" spans="1:5" x14ac:dyDescent="0.3">
      <c r="A49" s="12">
        <v>6</v>
      </c>
      <c r="B49" s="12"/>
      <c r="C49" s="12"/>
      <c r="D49" s="12"/>
    </row>
    <row r="50" spans="1:5" x14ac:dyDescent="0.3">
      <c r="A50" s="12">
        <v>7</v>
      </c>
      <c r="B50" s="12"/>
      <c r="C50" s="12"/>
      <c r="D50" s="12"/>
    </row>
    <row r="51" spans="1:5" x14ac:dyDescent="0.3">
      <c r="A51" s="72">
        <v>8</v>
      </c>
      <c r="B51" s="72"/>
      <c r="C51" s="72"/>
      <c r="D51" s="72"/>
    </row>
    <row r="52" spans="1:5" x14ac:dyDescent="0.3">
      <c r="A52" s="79" t="s">
        <v>121</v>
      </c>
      <c r="B52" s="79"/>
      <c r="C52" s="79"/>
      <c r="D52" s="79"/>
    </row>
    <row r="53" spans="1:5" x14ac:dyDescent="0.3">
      <c r="A53" s="22"/>
      <c r="B53" s="22"/>
      <c r="C53" s="22"/>
      <c r="D53" s="22"/>
    </row>
    <row r="54" spans="1:5" ht="21" x14ac:dyDescent="0.4">
      <c r="A54" s="75" t="s">
        <v>94</v>
      </c>
      <c r="B54" s="75"/>
      <c r="C54" s="75"/>
      <c r="D54" s="75"/>
      <c r="E54" s="75"/>
    </row>
    <row r="55" spans="1:5" x14ac:dyDescent="0.3">
      <c r="A55" s="78" t="s">
        <v>95</v>
      </c>
      <c r="B55" s="78"/>
      <c r="C55" s="78"/>
      <c r="D55" s="78"/>
      <c r="E55" s="78"/>
    </row>
    <row r="56" spans="1:5" ht="15" thickBot="1" x14ac:dyDescent="0.35">
      <c r="A56" s="78" t="s">
        <v>131</v>
      </c>
      <c r="B56" s="78"/>
      <c r="C56" s="78"/>
      <c r="D56" s="78"/>
      <c r="E56" s="78"/>
    </row>
    <row r="57" spans="1:5" ht="16.8" thickTop="1" thickBot="1" x14ac:dyDescent="0.35">
      <c r="A57" s="13"/>
      <c r="B57" s="44" t="s">
        <v>96</v>
      </c>
      <c r="C57" s="44" t="s">
        <v>97</v>
      </c>
      <c r="D57" s="44" t="s">
        <v>98</v>
      </c>
      <c r="E57" s="44" t="s">
        <v>99</v>
      </c>
    </row>
    <row r="58" spans="1:5" ht="16.2" thickTop="1" x14ac:dyDescent="0.3">
      <c r="A58" s="14" t="s">
        <v>132</v>
      </c>
      <c r="B58" s="45"/>
      <c r="C58" s="45"/>
      <c r="D58" s="45"/>
      <c r="E58" s="45"/>
    </row>
    <row r="59" spans="1:5" ht="15.6" x14ac:dyDescent="0.3">
      <c r="A59" s="14" t="s">
        <v>133</v>
      </c>
      <c r="B59" s="15"/>
      <c r="C59" s="15"/>
      <c r="D59" s="15"/>
      <c r="E59" s="15"/>
    </row>
    <row r="60" spans="1:5" ht="15.6" x14ac:dyDescent="0.3">
      <c r="A60" s="14" t="s">
        <v>134</v>
      </c>
      <c r="B60" s="15"/>
      <c r="C60" s="15"/>
      <c r="D60" s="15"/>
      <c r="E60" s="15"/>
    </row>
    <row r="61" spans="1:5" ht="15.6" x14ac:dyDescent="0.3">
      <c r="A61" s="14" t="s">
        <v>135</v>
      </c>
      <c r="B61" s="15"/>
      <c r="C61" s="15"/>
      <c r="D61" s="15"/>
      <c r="E61" s="15"/>
    </row>
    <row r="62" spans="1:5" x14ac:dyDescent="0.3">
      <c r="A62" s="79"/>
      <c r="B62" s="79"/>
      <c r="C62" s="79"/>
      <c r="D62" s="79"/>
    </row>
    <row r="63" spans="1:5" ht="21" x14ac:dyDescent="0.4">
      <c r="A63" s="75" t="s">
        <v>104</v>
      </c>
      <c r="B63" s="75"/>
      <c r="C63" s="75"/>
      <c r="D63" s="75"/>
      <c r="E63" s="75"/>
    </row>
    <row r="64" spans="1:5" ht="60" customHeight="1" x14ac:dyDescent="0.3">
      <c r="A64" s="76"/>
      <c r="B64" s="77"/>
      <c r="C64" s="77"/>
      <c r="D64" s="77"/>
      <c r="E64" s="77"/>
    </row>
    <row r="65" spans="1:5" ht="15.75" customHeight="1" x14ac:dyDescent="0.3"/>
    <row r="66" spans="1:5" ht="21" x14ac:dyDescent="0.4">
      <c r="A66" s="75" t="s">
        <v>105</v>
      </c>
      <c r="B66" s="75"/>
      <c r="C66" s="75"/>
      <c r="D66" s="75"/>
      <c r="E66" s="75"/>
    </row>
    <row r="67" spans="1:5" x14ac:dyDescent="0.3">
      <c r="A67" s="74" t="s">
        <v>136</v>
      </c>
      <c r="B67" s="74"/>
      <c r="C67" s="74"/>
      <c r="D67" s="74"/>
      <c r="E67" s="74"/>
    </row>
    <row r="68" spans="1:5" ht="31.2" x14ac:dyDescent="0.6">
      <c r="A68" s="73" t="str">
        <f>IF(B23="","",IF(OR(B23="NextSeq",B23="NovaSeq 6000"),"Please list index2 in reverse complement (Workflow B)","Please list index2 in forward orientation (Workflow A)"))</f>
        <v/>
      </c>
      <c r="B68" s="73"/>
      <c r="C68" s="73"/>
      <c r="D68" s="73"/>
      <c r="E68" s="73"/>
    </row>
    <row r="69" spans="1:5" ht="29.4" thickBot="1" x14ac:dyDescent="0.35">
      <c r="A69" s="1" t="s">
        <v>112</v>
      </c>
      <c r="B69" s="1" t="s">
        <v>108</v>
      </c>
      <c r="C69" s="1" t="s">
        <v>137</v>
      </c>
      <c r="D69" s="1" t="s">
        <v>110</v>
      </c>
      <c r="E69" s="1" t="s">
        <v>111</v>
      </c>
    </row>
    <row r="70" spans="1:5" ht="15" thickTop="1" x14ac:dyDescent="0.3">
      <c r="A70" s="16"/>
      <c r="B70" s="40"/>
      <c r="C70" s="16"/>
      <c r="D70" s="16"/>
      <c r="E70" s="16"/>
    </row>
    <row r="71" spans="1:5" x14ac:dyDescent="0.3">
      <c r="A71" s="17"/>
      <c r="B71" s="40"/>
      <c r="C71" s="17"/>
      <c r="D71" s="17"/>
      <c r="E71" s="17"/>
    </row>
    <row r="72" spans="1:5" x14ac:dyDescent="0.3">
      <c r="A72" s="17"/>
      <c r="B72" s="40"/>
      <c r="C72" s="17"/>
      <c r="D72" s="17"/>
      <c r="E72" s="17"/>
    </row>
    <row r="73" spans="1:5" x14ac:dyDescent="0.3">
      <c r="A73" s="17"/>
      <c r="B73" s="40"/>
      <c r="C73" s="17"/>
      <c r="D73" s="17"/>
      <c r="E73" s="17"/>
    </row>
    <row r="74" spans="1:5" x14ac:dyDescent="0.3">
      <c r="A74" s="17"/>
      <c r="B74" s="40"/>
      <c r="C74" s="17"/>
      <c r="D74" s="17"/>
      <c r="E74" s="17"/>
    </row>
    <row r="75" spans="1:5" x14ac:dyDescent="0.3">
      <c r="A75" s="17"/>
      <c r="B75" s="40"/>
      <c r="C75" s="17"/>
      <c r="D75" s="17"/>
      <c r="E75" s="17"/>
    </row>
    <row r="76" spans="1:5" x14ac:dyDescent="0.3">
      <c r="A76" s="17"/>
      <c r="B76" s="40"/>
      <c r="C76" s="17"/>
      <c r="D76" s="17"/>
      <c r="E76" s="17"/>
    </row>
    <row r="77" spans="1:5" x14ac:dyDescent="0.3">
      <c r="A77" s="17"/>
      <c r="B77" s="40"/>
      <c r="C77" s="17"/>
      <c r="D77" s="17"/>
      <c r="E77" s="17"/>
    </row>
    <row r="78" spans="1:5" x14ac:dyDescent="0.3">
      <c r="A78" s="17"/>
      <c r="B78" s="40"/>
      <c r="C78" s="17"/>
      <c r="D78" s="17"/>
      <c r="E78" s="17"/>
    </row>
    <row r="79" spans="1:5" x14ac:dyDescent="0.3">
      <c r="A79" s="17"/>
      <c r="B79" s="40"/>
      <c r="C79" s="17"/>
      <c r="D79" s="17"/>
      <c r="E79" s="17"/>
    </row>
    <row r="80" spans="1:5" x14ac:dyDescent="0.3">
      <c r="A80" s="17"/>
      <c r="B80" s="40"/>
      <c r="C80" s="17"/>
      <c r="D80" s="17"/>
      <c r="E80" s="17"/>
    </row>
    <row r="81" spans="1:5" x14ac:dyDescent="0.3">
      <c r="A81" s="18"/>
      <c r="B81" s="40"/>
      <c r="C81" s="18"/>
      <c r="D81" s="18"/>
      <c r="E81" s="18"/>
    </row>
    <row r="82" spans="1:5" x14ac:dyDescent="0.3">
      <c r="A82" s="56"/>
      <c r="B82" s="55"/>
      <c r="C82" s="56"/>
      <c r="D82" s="56"/>
      <c r="E82" s="56"/>
    </row>
    <row r="83" spans="1:5" x14ac:dyDescent="0.3">
      <c r="A83" s="56"/>
      <c r="B83" s="55"/>
      <c r="C83" s="56"/>
      <c r="D83" s="56"/>
      <c r="E83" s="56"/>
    </row>
    <row r="84" spans="1:5" x14ac:dyDescent="0.3">
      <c r="A84" s="56"/>
      <c r="B84" s="55"/>
      <c r="C84" s="56"/>
      <c r="D84" s="56"/>
      <c r="E84" s="56"/>
    </row>
    <row r="85" spans="1:5" x14ac:dyDescent="0.3">
      <c r="A85" s="58"/>
      <c r="B85" s="57"/>
      <c r="C85" s="58"/>
      <c r="D85" s="58"/>
      <c r="E85" s="58"/>
    </row>
  </sheetData>
  <mergeCells count="23">
    <mergeCell ref="C25:E25"/>
    <mergeCell ref="A2:D2"/>
    <mergeCell ref="A4:D4"/>
    <mergeCell ref="A5:D5"/>
    <mergeCell ref="A13:E14"/>
    <mergeCell ref="A15:E15"/>
    <mergeCell ref="A7:E7"/>
    <mergeCell ref="C33:E33"/>
    <mergeCell ref="C34:E34"/>
    <mergeCell ref="C35:E35"/>
    <mergeCell ref="A42:E42"/>
    <mergeCell ref="A52:D52"/>
    <mergeCell ref="C38:E38"/>
    <mergeCell ref="C39:E39"/>
    <mergeCell ref="A68:E68"/>
    <mergeCell ref="A67:E67"/>
    <mergeCell ref="A54:E54"/>
    <mergeCell ref="A63:E63"/>
    <mergeCell ref="A64:E64"/>
    <mergeCell ref="A66:E66"/>
    <mergeCell ref="A55:E55"/>
    <mergeCell ref="A56:E56"/>
    <mergeCell ref="A62:D62"/>
  </mergeCells>
  <phoneticPr fontId="24" type="noConversion"/>
  <conditionalFormatting sqref="A45:D51">
    <cfRule type="expression" dxfId="11" priority="3" stopIfTrue="1">
      <formula>OR($B$24="SP",$B$24="S1",$B$24="S2",$B$24="S4",$B$24="Mid Output",$B$24="High Output",$B$24="Standard",$B$24="Nano",$B$24="Micro")</formula>
    </cfRule>
  </conditionalFormatting>
  <conditionalFormatting sqref="A46:D47">
    <cfRule type="expression" dxfId="10" priority="29" stopIfTrue="1">
      <formula>OR($B$24="SP-Xp",$B$24="S1-Xp",$B$24="S2-Xp")</formula>
    </cfRule>
  </conditionalFormatting>
  <conditionalFormatting sqref="A48:D51">
    <cfRule type="expression" dxfId="9" priority="5" stopIfTrue="1">
      <formula>OR($B$24="SP-Xp",$B$24="S1-Xp",$B$24="S2-Xp",$B$24="S4-Xp")</formula>
    </cfRule>
  </conditionalFormatting>
  <conditionalFormatting sqref="B16:B19 D16:D19">
    <cfRule type="containsBlanks" dxfId="8" priority="16">
      <formula>LEN(TRIM(B16))=0</formula>
    </cfRule>
  </conditionalFormatting>
  <conditionalFormatting sqref="B19">
    <cfRule type="cellIs" dxfId="7" priority="15" operator="equal">
      <formula>"Express"</formula>
    </cfRule>
  </conditionalFormatting>
  <conditionalFormatting sqref="B22:B30 B38:B39">
    <cfRule type="containsBlanks" dxfId="6" priority="14">
      <formula>LEN(TRIM(B22))=0</formula>
    </cfRule>
  </conditionalFormatting>
  <conditionalFormatting sqref="B33:B35">
    <cfRule type="containsBlanks" dxfId="5" priority="12">
      <formula>LEN(TRIM(B33))=0</formula>
    </cfRule>
  </conditionalFormatting>
  <conditionalFormatting sqref="B70:B85">
    <cfRule type="duplicateValues" dxfId="4" priority="27"/>
  </conditionalFormatting>
  <conditionalFormatting sqref="B58:E61">
    <cfRule type="containsBlanks" dxfId="3" priority="10">
      <formula>LEN(TRIM(B58))=0</formula>
    </cfRule>
  </conditionalFormatting>
  <conditionalFormatting sqref="C24:E25">
    <cfRule type="containsText" dxfId="2" priority="1" operator="containsText" text="sheets">
      <formula>NOT(ISERROR(SEARCH("sheets",C24)))</formula>
    </cfRule>
  </conditionalFormatting>
  <conditionalFormatting sqref="C35:E35">
    <cfRule type="containsText" dxfId="1" priority="6" operator="containsText" text="Please">
      <formula>NOT(ISERROR(SEARCH("Please",C35)))</formula>
    </cfRule>
  </conditionalFormatting>
  <conditionalFormatting sqref="D57:D61">
    <cfRule type="expression" dxfId="0" priority="31">
      <formula>$C$23="MiSeq"</formula>
    </cfRule>
  </conditionalFormatting>
  <dataValidations count="12">
    <dataValidation type="custom" allowBlank="1" showInputMessage="1" showErrorMessage="1" errorTitle="Error" error="Sample ID must be unique and contain alphanumeric characters and/or dash &quot;-&quot; or underscore &quot;_&quot;. Any other characters including spaces are not acceptable." promptTitle="Requirements" prompt="Sample ID must be unique and contain alphanumeric characters and/or dash &quot;-&quot; or underscore &quot;_&quot;. Any other characters including spaces are not acceptable." sqref="B70:B85" xr:uid="{85D689E6-A9E4-42EE-8D33-BDC68D0ED427}">
      <formula1>ISNUMBER(SUMPRODUCT(SEARCH(MID(B70,ROW(INDIRECT("1:"&amp;LEN(B70))),1),"0123456789abcdefghijklmnopqrstuvwxyzABCDEFGHIJKLMNOPQRSTUVWXYZ-_")))</formula1>
    </dataValidation>
    <dataValidation type="whole" allowBlank="1" showInputMessage="1" showErrorMessage="1" error="Read length must be a numerical value." sqref="B26:B29" xr:uid="{1658B053-9129-4A18-AA7B-57F8D6665393}">
      <formula1>0</formula1>
      <formula2>401</formula2>
    </dataValidation>
    <dataValidation type="list" allowBlank="1" showInputMessage="1" showErrorMessage="1" sqref="B59:E59" xr:uid="{2B6797D0-4933-4722-97BA-E70F14FF8359}">
      <formula1>"Standard,Custom"</formula1>
    </dataValidation>
    <dataValidation type="custom" allowBlank="1" showInputMessage="1" showErrorMessage="1" error="Please provide full nucleotide sequence (e.g. TAGATCGC). _x000a_Do not use index codes (e.g. 501)" promptTitle="Info" prompt="Please provide full nucleotide sequence (e.g. TAGATCGC). _x000a_Do not use index codes (e.g. 501)" sqref="C70:D85" xr:uid="{AE47BDE7-58A2-42F4-876D-BBE55EDC97E5}">
      <formula1>ISNUMBER(SUMPRODUCT(SEARCH(MID(C70,ROW(INDIRECT("1:"&amp;LEN(C70))),1),"nactgNACTG")))</formula1>
    </dataValidation>
    <dataValidation type="list" allowBlank="1" showInputMessage="1" showErrorMessage="1" sqref="B33" xr:uid="{CBE83CDF-04CF-492C-B9C5-BFE2A5DCD379}">
      <formula1>"DNA,RNA,Amplicon"</formula1>
    </dataValidation>
    <dataValidation type="list" allowBlank="1" showInputMessage="1" showErrorMessage="1" sqref="B39" xr:uid="{673CE984-57E1-40CC-BE75-F13056622B89}">
      <formula1>"High,Low"</formula1>
    </dataValidation>
    <dataValidation type="list" allowBlank="1" showInputMessage="1" showErrorMessage="1" sqref="B19" xr:uid="{6CE14BF5-36EB-4022-8A24-4FC3A3CB60DD}">
      <formula1>"Standard, Express"</formula1>
    </dataValidation>
    <dataValidation allowBlank="1" showInputMessage="1" showErrorMessage="1" promptTitle="Tip" prompt="If the pool is to be sequenced in multiple lanes, please enter all lanes this sample ID and index combination. (e.g. If the pool is sequenced across 4 lanes, enter &quot;1,2,3,4&quot;)" sqref="A70:A85" xr:uid="{26650F8C-3EB0-4BF5-B7FB-F39E8035F94E}"/>
    <dataValidation type="list" allowBlank="1" showInputMessage="1" showErrorMessage="1" sqref="B35" xr:uid="{EEF88D6F-977C-4071-9FC4-D515EF639083}">
      <formula1>"qPCR,QuBit,BioAnalyzer,Tapestation,None,Other"</formula1>
    </dataValidation>
    <dataValidation type="whole" operator="greaterThanOrEqual" allowBlank="1" showInputMessage="1" showErrorMessage="1" sqref="B38" xr:uid="{AD7D58AE-97D8-4F69-850A-FC4554F3FE63}">
      <formula1>0</formula1>
    </dataValidation>
    <dataValidation type="decimal" operator="greaterThan" allowBlank="1" showInputMessage="1" showErrorMessage="1" sqref="B60:E61" xr:uid="{A7C27806-2BFF-44F1-AD57-8AB319D40953}">
      <formula1>0</formula1>
    </dataValidation>
    <dataValidation type="whole" operator="greaterThanOrEqual" allowBlank="1" showInputMessage="1" showErrorMessage="1" sqref="B25" xr:uid="{811D8C5B-BD03-4F3E-A144-1E3A7596BFE4}">
      <formula1>1</formula1>
    </dataValidation>
  </dataValidations>
  <hyperlinks>
    <hyperlink ref="E10" r:id="rId1" xr:uid="{AC949217-958D-4D9B-A36E-9D0562F6395E}"/>
  </hyperlinks>
  <pageMargins left="0.25" right="0.25" top="0.75" bottom="0.75" header="0.3" footer="0.3"/>
  <pageSetup scale="71" fitToWidth="0" orientation="portrait" r:id="rId2"/>
  <headerFooter>
    <oddHeader>&amp;R&amp;F</oddHeader>
  </headerFooter>
  <drawing r:id="rId3"/>
  <tableParts count="2">
    <tablePart r:id="rId4"/>
    <tablePart r:id="rId5"/>
  </tableParts>
  <extLst>
    <ext xmlns:x14="http://schemas.microsoft.com/office/spreadsheetml/2009/9/main" uri="{CCE6A557-97BC-4b89-ADB6-D9C93CAAB3DF}">
      <x14:dataValidations xmlns:xm="http://schemas.microsoft.com/office/excel/2006/main" count="4">
        <x14:dataValidation type="list" allowBlank="1" showInputMessage="1" showErrorMessage="1" xr:uid="{67CD918C-49D8-42CB-BB2F-8FB7A9167CB1}">
          <x14:formula1>
            <xm:f>'Run Types'!$A$1:$E$1</xm:f>
          </x14:formula1>
          <xm:sqref>B23</xm:sqref>
        </x14:dataValidation>
        <x14:dataValidation type="list" allowBlank="1" showInputMessage="1" showErrorMessage="1" xr:uid="{F7571865-6ABB-4034-8300-CF138DA702CC}">
          <x14:formula1>
            <xm:f>'Run Types'!$H$2:$H$12</xm:f>
          </x14:formula1>
          <xm:sqref>B30 B35 B33 B38:B39</xm:sqref>
        </x14:dataValidation>
        <x14:dataValidation type="list" allowBlank="1" showInputMessage="1" showErrorMessage="1" xr:uid="{7CEDF329-DBE3-4FFD-BAB0-D72036C3980C}">
          <x14:formula1>
            <xm:f>'Run Types'!$I$2:$I$16</xm:f>
          </x14:formula1>
          <xm:sqref>B34</xm:sqref>
        </x14:dataValidation>
        <x14:dataValidation type="list" allowBlank="1" showInputMessage="1" showErrorMessage="1" xr:uid="{E068C759-B201-425E-B9BB-121B9E2D4319}">
          <x14:formula1>
            <xm:f>_xlfn.ANCHORARRAY('Run Types'!$A$12)</xm:f>
          </x14:formula1>
          <xm:sqref>B24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N19"/>
  <sheetViews>
    <sheetView workbookViewId="0">
      <selection activeCell="F24" sqref="F24"/>
    </sheetView>
  </sheetViews>
  <sheetFormatPr defaultColWidth="8.6640625" defaultRowHeight="14.4" x14ac:dyDescent="0.3"/>
  <cols>
    <col min="1" max="1" width="8.6640625" bestFit="1" customWidth="1"/>
    <col min="2" max="2" width="11.6640625" bestFit="1" customWidth="1"/>
    <col min="3" max="3" width="12.77734375" bestFit="1" customWidth="1"/>
    <col min="4" max="4" width="11.33203125" bestFit="1" customWidth="1"/>
    <col min="5" max="5" width="12.6640625" bestFit="1" customWidth="1"/>
    <col min="6" max="6" width="10" bestFit="1" customWidth="1"/>
    <col min="11" max="11" width="18.109375" customWidth="1"/>
    <col min="12" max="12" width="13.44140625" bestFit="1" customWidth="1"/>
  </cols>
  <sheetData>
    <row r="1" spans="1:14" x14ac:dyDescent="0.3">
      <c r="A1" s="3" t="s">
        <v>138</v>
      </c>
      <c r="B1" s="3" t="s">
        <v>200</v>
      </c>
      <c r="C1" s="3" t="s">
        <v>199</v>
      </c>
      <c r="D1" s="3" t="s">
        <v>180</v>
      </c>
      <c r="E1" s="3" t="s">
        <v>184</v>
      </c>
      <c r="F1" s="3"/>
      <c r="H1" s="3" t="s">
        <v>161</v>
      </c>
      <c r="I1" s="3" t="s">
        <v>162</v>
      </c>
      <c r="L1" t="s">
        <v>179</v>
      </c>
    </row>
    <row r="2" spans="1:14" x14ac:dyDescent="0.3">
      <c r="A2" t="s">
        <v>139</v>
      </c>
      <c r="B2" t="s">
        <v>140</v>
      </c>
      <c r="C2" t="s">
        <v>201</v>
      </c>
      <c r="D2" t="s">
        <v>141</v>
      </c>
      <c r="E2" t="s">
        <v>193</v>
      </c>
      <c r="H2" s="61">
        <v>0.01</v>
      </c>
      <c r="I2" t="s">
        <v>163</v>
      </c>
      <c r="L2" t="s">
        <v>139</v>
      </c>
      <c r="M2">
        <v>1</v>
      </c>
      <c r="N2">
        <v>1</v>
      </c>
    </row>
    <row r="3" spans="1:14" x14ac:dyDescent="0.3">
      <c r="A3" t="s">
        <v>142</v>
      </c>
      <c r="B3" t="s">
        <v>143</v>
      </c>
      <c r="C3" t="s">
        <v>202</v>
      </c>
      <c r="D3" t="s">
        <v>144</v>
      </c>
      <c r="E3" t="s">
        <v>182</v>
      </c>
      <c r="H3" s="61">
        <v>0.02</v>
      </c>
      <c r="I3" t="s">
        <v>164</v>
      </c>
      <c r="L3" t="s">
        <v>142</v>
      </c>
      <c r="M3">
        <v>1</v>
      </c>
      <c r="N3">
        <v>2</v>
      </c>
    </row>
    <row r="4" spans="1:14" x14ac:dyDescent="0.3">
      <c r="A4" t="s">
        <v>145</v>
      </c>
      <c r="B4" t="str">
        <f>""</f>
        <v/>
      </c>
      <c r="C4" t="s">
        <v>203</v>
      </c>
      <c r="D4" t="s">
        <v>21</v>
      </c>
      <c r="E4" t="s">
        <v>183</v>
      </c>
      <c r="H4" s="61">
        <v>0.05</v>
      </c>
      <c r="I4" t="s">
        <v>174</v>
      </c>
      <c r="L4" t="s">
        <v>145</v>
      </c>
      <c r="M4">
        <v>1</v>
      </c>
      <c r="N4">
        <v>3</v>
      </c>
    </row>
    <row r="5" spans="1:14" x14ac:dyDescent="0.3">
      <c r="A5" t="str">
        <f>""</f>
        <v/>
      </c>
      <c r="B5" t="str">
        <f>""</f>
        <v/>
      </c>
      <c r="C5" t="s">
        <v>203</v>
      </c>
      <c r="D5" t="s">
        <v>22</v>
      </c>
      <c r="E5" t="s">
        <v>185</v>
      </c>
      <c r="H5" s="61">
        <f>H4+5%</f>
        <v>0.1</v>
      </c>
      <c r="I5" t="s">
        <v>165</v>
      </c>
      <c r="L5" t="s">
        <v>140</v>
      </c>
      <c r="M5">
        <v>4</v>
      </c>
      <c r="N5">
        <v>4</v>
      </c>
    </row>
    <row r="6" spans="1:14" x14ac:dyDescent="0.3">
      <c r="A6" t="str">
        <f>""</f>
        <v/>
      </c>
      <c r="B6" t="str">
        <f>""</f>
        <v/>
      </c>
      <c r="C6" t="s">
        <v>203</v>
      </c>
      <c r="D6" t="s">
        <v>146</v>
      </c>
      <c r="E6" t="s">
        <v>194</v>
      </c>
      <c r="H6" s="61">
        <f t="shared" ref="H6:H9" si="0">H5+5%</f>
        <v>0.15000000000000002</v>
      </c>
      <c r="I6" t="s">
        <v>166</v>
      </c>
      <c r="L6" t="s">
        <v>143</v>
      </c>
      <c r="M6">
        <v>4</v>
      </c>
      <c r="N6">
        <v>5</v>
      </c>
    </row>
    <row r="7" spans="1:14" x14ac:dyDescent="0.3">
      <c r="A7" t="str">
        <f>""</f>
        <v/>
      </c>
      <c r="B7" t="str">
        <f>""</f>
        <v/>
      </c>
      <c r="C7" t="s">
        <v>203</v>
      </c>
      <c r="D7" t="s">
        <v>147</v>
      </c>
      <c r="E7" t="str">
        <f>""</f>
        <v/>
      </c>
      <c r="H7" s="61">
        <f t="shared" si="0"/>
        <v>0.2</v>
      </c>
      <c r="I7" t="s">
        <v>176</v>
      </c>
      <c r="L7" t="s">
        <v>201</v>
      </c>
      <c r="M7">
        <v>1</v>
      </c>
      <c r="N7">
        <v>6</v>
      </c>
    </row>
    <row r="8" spans="1:14" x14ac:dyDescent="0.3">
      <c r="A8" t="str">
        <f>""</f>
        <v/>
      </c>
      <c r="B8" t="str">
        <f>""</f>
        <v/>
      </c>
      <c r="C8" t="s">
        <v>203</v>
      </c>
      <c r="D8" t="s">
        <v>148</v>
      </c>
      <c r="E8" t="str">
        <f>""</f>
        <v/>
      </c>
      <c r="H8" s="61">
        <f t="shared" si="0"/>
        <v>0.25</v>
      </c>
      <c r="I8" t="s">
        <v>167</v>
      </c>
      <c r="L8" t="s">
        <v>202</v>
      </c>
      <c r="M8">
        <v>1</v>
      </c>
      <c r="N8">
        <v>7</v>
      </c>
    </row>
    <row r="9" spans="1:14" x14ac:dyDescent="0.3">
      <c r="A9" t="str">
        <f>""</f>
        <v/>
      </c>
      <c r="B9" t="str">
        <f>""</f>
        <v/>
      </c>
      <c r="C9" t="s">
        <v>203</v>
      </c>
      <c r="D9" t="s">
        <v>149</v>
      </c>
      <c r="E9" t="str">
        <f>""</f>
        <v/>
      </c>
      <c r="H9" s="61">
        <f t="shared" si="0"/>
        <v>0.3</v>
      </c>
      <c r="I9" t="s">
        <v>168</v>
      </c>
      <c r="L9" t="s">
        <v>141</v>
      </c>
      <c r="M9">
        <v>2</v>
      </c>
      <c r="N9">
        <v>8</v>
      </c>
    </row>
    <row r="10" spans="1:14" x14ac:dyDescent="0.3">
      <c r="H10" s="61">
        <f>H9+10%</f>
        <v>0.4</v>
      </c>
      <c r="I10" t="s">
        <v>175</v>
      </c>
      <c r="L10" t="s">
        <v>144</v>
      </c>
      <c r="M10">
        <v>2</v>
      </c>
    </row>
    <row r="11" spans="1:14" x14ac:dyDescent="0.3">
      <c r="A11" t="e">
        <f>MATCH('Prepared Library Pool'!B23, A1:F1, 0)</f>
        <v>#N/A</v>
      </c>
      <c r="H11" s="61">
        <f>H10+10%</f>
        <v>0.5</v>
      </c>
      <c r="I11" t="s">
        <v>169</v>
      </c>
      <c r="L11" t="s">
        <v>21</v>
      </c>
      <c r="M11">
        <v>2</v>
      </c>
    </row>
    <row r="12" spans="1:14" x14ac:dyDescent="0.3">
      <c r="A12" t="e" cm="1">
        <f t="array" aca="1" ref="A12" ca="1">INDIRECT(CHAR(64+A11)&amp;"2:"&amp;CHAR(64+A11)&amp;"9")</f>
        <v>#N/A</v>
      </c>
      <c r="H12" s="61" t="s">
        <v>178</v>
      </c>
      <c r="I12" t="s">
        <v>170</v>
      </c>
      <c r="L12" t="s">
        <v>22</v>
      </c>
      <c r="M12">
        <v>4</v>
      </c>
    </row>
    <row r="13" spans="1:14" x14ac:dyDescent="0.3">
      <c r="I13" t="s">
        <v>171</v>
      </c>
      <c r="L13" t="s">
        <v>146</v>
      </c>
      <c r="M13">
        <v>2</v>
      </c>
    </row>
    <row r="14" spans="1:14" x14ac:dyDescent="0.3">
      <c r="I14" t="s">
        <v>172</v>
      </c>
      <c r="L14" t="s">
        <v>147</v>
      </c>
      <c r="M14">
        <v>2</v>
      </c>
    </row>
    <row r="15" spans="1:14" x14ac:dyDescent="0.3">
      <c r="I15" t="s">
        <v>177</v>
      </c>
      <c r="L15" t="s">
        <v>148</v>
      </c>
      <c r="M15">
        <v>2</v>
      </c>
    </row>
    <row r="16" spans="1:14" x14ac:dyDescent="0.3">
      <c r="I16" t="s">
        <v>173</v>
      </c>
      <c r="L16" t="s">
        <v>149</v>
      </c>
      <c r="M16">
        <v>4</v>
      </c>
    </row>
    <row r="17" spans="12:13" x14ac:dyDescent="0.3">
      <c r="L17" t="s">
        <v>182</v>
      </c>
      <c r="M17">
        <v>8</v>
      </c>
    </row>
    <row r="18" spans="12:13" x14ac:dyDescent="0.3">
      <c r="L18" t="s">
        <v>185</v>
      </c>
      <c r="M18">
        <v>8</v>
      </c>
    </row>
    <row r="19" spans="12:13" x14ac:dyDescent="0.3">
      <c r="L19" t="s">
        <v>193</v>
      </c>
      <c r="M19">
        <v>2</v>
      </c>
    </row>
  </sheetData>
  <phoneticPr fontId="24" type="noConversion"/>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20A31F32155641A3D0647E77A9596D" ma:contentTypeVersion="8" ma:contentTypeDescription="Create a new document." ma:contentTypeScope="" ma:versionID="110a3e5a6996486dc0b193c767cb67ef">
  <xsd:schema xmlns:xsd="http://www.w3.org/2001/XMLSchema" xmlns:xs="http://www.w3.org/2001/XMLSchema" xmlns:p="http://schemas.microsoft.com/office/2006/metadata/properties" xmlns:ns2="9a373090-384a-481e-b419-fb0ff589fb9e" xmlns:ns3="9a26f913-9b4c-4578-a30a-52395ce051c6" targetNamespace="http://schemas.microsoft.com/office/2006/metadata/properties" ma:root="true" ma:fieldsID="1581333c8ff1aef322ceef21f4e13eb6" ns2:_="" ns3:_="">
    <xsd:import namespace="9a373090-384a-481e-b419-fb0ff589fb9e"/>
    <xsd:import namespace="9a26f913-9b4c-4578-a30a-52395ce051c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373090-384a-481e-b419-fb0ff589fb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b96e1a-3fbe-452b-a714-8c79634969e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26f913-9b4c-4578-a30a-52395ce051c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3495b19-e810-45fe-9f9e-aa968a07eae0}" ma:internalName="TaxCatchAll" ma:showField="CatchAllData" ma:web="9a26f913-9b4c-4578-a30a-52395ce051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a26f913-9b4c-4578-a30a-52395ce051c6" xsi:nil="true"/>
    <lcf76f155ced4ddcb4097134ff3c332f xmlns="9a373090-384a-481e-b419-fb0ff589fb9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55D035B-BBC4-43FC-8D6B-D445268DEB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373090-384a-481e-b419-fb0ff589fb9e"/>
    <ds:schemaRef ds:uri="9a26f913-9b4c-4578-a30a-52395ce051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094F32-6315-4EE7-A9D0-9527CF879301}">
  <ds:schemaRefs>
    <ds:schemaRef ds:uri="http://schemas.microsoft.com/sharepoint/v3/contenttype/forms"/>
  </ds:schemaRefs>
</ds:datastoreItem>
</file>

<file path=customXml/itemProps3.xml><?xml version="1.0" encoding="utf-8"?>
<ds:datastoreItem xmlns:ds="http://schemas.openxmlformats.org/officeDocument/2006/customXml" ds:itemID="{45EF2CF1-63D4-4478-B173-6BEC6082E374}">
  <ds:schemaRefs>
    <ds:schemaRef ds:uri="http://schemas.microsoft.com/office/2006/metadata/properties"/>
    <ds:schemaRef ds:uri="http://schemas.microsoft.com/office/infopath/2007/PartnerControls"/>
    <ds:schemaRef ds:uri="9a26f913-9b4c-4578-a30a-52395ce051c6"/>
    <ds:schemaRef ds:uri="9a373090-384a-481e-b419-fb0ff589fb9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Instructions</vt:lpstr>
      <vt:lpstr>Prepared Library - ARCHIVE</vt:lpstr>
      <vt:lpstr>Prepared Library Pool</vt:lpstr>
      <vt:lpstr>Run Types</vt:lpstr>
      <vt:lpstr>HiSeq</vt:lpstr>
      <vt:lpstr>MiSeq</vt:lpstr>
      <vt:lpstr>NextSeq</vt:lpstr>
      <vt:lpstr>NovaSeq6000</vt:lpstr>
      <vt:lpstr>NovaSeqX</vt:lpstr>
      <vt:lpstr>'Prepared Library - ARCHIVE'!Print_Area</vt:lpstr>
      <vt:lpstr>'Prepared Library Pool'!Print_Area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Karen Yip</dc:creator>
  <cp:keywords/>
  <dc:description/>
  <cp:lastModifiedBy>Tiffany Chu</cp:lastModifiedBy>
  <cp:revision/>
  <cp:lastPrinted>2025-04-03T01:02:19Z</cp:lastPrinted>
  <dcterms:created xsi:type="dcterms:W3CDTF">2012-12-17T23:25:51Z</dcterms:created>
  <dcterms:modified xsi:type="dcterms:W3CDTF">2026-01-26T07:38:24Z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0x010100FF20A31F32155641A3D0647E77A9596D</vt:lpwstr>
  </property>
  <property fmtid="{D5CDD505-2E9C-101B-9397-08002B2CF9AE}" pid="3" name="MediaServiceImageTags">
    <vt:lpwstr/>
  </property>
</Properties>
</file>